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945" firstSheet="12" activeTab="18"/>
  </bookViews>
  <sheets>
    <sheet name="目录" sheetId="1" r:id="rId1"/>
    <sheet name="2025年一般公共预算收入表" sheetId="28" r:id="rId2"/>
    <sheet name="2025年一般公共预算支出表" sheetId="29" r:id="rId3"/>
    <sheet name="2025年一般公共预算本级支出表" sheetId="6" r:id="rId4"/>
    <sheet name="岑巩县2025年部门一般公共预算基本支出预算表" sheetId="7" r:id="rId5"/>
    <sheet name="岑巩县2025年度“三公经费”公共财政预算拨款支出表" sheetId="8" r:id="rId6"/>
    <sheet name="2025年一般公共预算税收返还和转移支付表" sheetId="30" r:id="rId7"/>
    <sheet name="2025年一般公共预算转移支付补助分地区分项目预算表" sheetId="10" r:id="rId8"/>
    <sheet name="岑巩县地方政府政府债务限额、余额情况表" sheetId="11" r:id="rId9"/>
    <sheet name="2025年政府性基金预算收支表" sheetId="31" r:id="rId10"/>
    <sheet name="2025年政府性基金预算收入表" sheetId="15" r:id="rId11"/>
    <sheet name="2025年政府性基金预算支出表" sheetId="14" r:id="rId12"/>
    <sheet name="2025本级年本级政府性基金预算支出表" sheetId="16" r:id="rId13"/>
    <sheet name="2025年政府性基金预算转移支付表" sheetId="17" r:id="rId14"/>
    <sheet name="2025年全县政府性基金转移支付补助分地区分项目预算表" sheetId="18" r:id="rId15"/>
    <sheet name="2025年国有资本经营预算收支总表" sheetId="32" r:id="rId16"/>
    <sheet name="2025年国有资本经营预算收入表" sheetId="33" r:id="rId17"/>
    <sheet name="2025年国有资本经营预算支出表" sheetId="34" r:id="rId18"/>
    <sheet name="2025年本级国有资本经营预算支出表" sheetId="22" r:id="rId19"/>
    <sheet name="2025年机关事业单位基本养老保险基金收支预算表" sheetId="23" r:id="rId20"/>
    <sheet name="2025年机关事业单位基本养老保险基金收入表" sheetId="24" r:id="rId21"/>
    <sheet name="2025年机关事业单位基本养老保险基金支出表" sheetId="25" r:id="rId22"/>
    <sheet name="2025年债务发行及还本付息预算情况表" sheetId="26" r:id="rId23"/>
    <sheet name="2025年部门预算重点项目绩效目标表" sheetId="27" r:id="rId24"/>
  </sheets>
  <externalReferences>
    <externalReference r:id="rId25"/>
    <externalReference r:id="rId26"/>
  </externalReferences>
  <definedNames>
    <definedName name="_xlnm._FilterDatabase" localSheetId="2" hidden="1">'2025年一般公共预算支出表'!$A$5:$AB$1305</definedName>
    <definedName name="_xlnm._FilterDatabase" localSheetId="3" hidden="1">'2025年一般公共预算本级支出表'!$A$4:$AB$1305</definedName>
    <definedName name="_xlnm._FilterDatabase" localSheetId="4" hidden="1">岑巩县2025年部门一般公共预算基本支出预算表!$A$4:$D$47</definedName>
    <definedName name="_xlnm._FilterDatabase" localSheetId="6" hidden="1">'2025年一般公共预算税收返还和转移支付表'!$A$6:$M$119</definedName>
    <definedName name="_xlnm._FilterDatabase" localSheetId="7" hidden="1">'2025年一般公共预算转移支付补助分地区分项目预算表'!$A$4:$N$74</definedName>
    <definedName name="Database" localSheetId="12" hidden="1">#REF!</definedName>
    <definedName name="Database" localSheetId="18" hidden="1">#REF!</definedName>
    <definedName name="Database" localSheetId="3" hidden="1">#REF!</definedName>
    <definedName name="Database" localSheetId="10" hidden="1">#REF!</definedName>
    <definedName name="Database" localSheetId="13" hidden="1">#REF!</definedName>
    <definedName name="Database" hidden="1">#REF!</definedName>
    <definedName name="_xlnm.Print_Area" hidden="1">#N/A</definedName>
    <definedName name="_xlnm.Print_Titles" hidden="1">#N/A</definedName>
    <definedName name="地区名称">[1]封面!$N$2:$N$37</definedName>
    <definedName name="_xlnm.Print_Titles" localSheetId="23">'2025年部门预算重点项目绩效目标表'!$2:$5</definedName>
    <definedName name="_xlnm.Print_Area" localSheetId="1">'2025年一般公共预算收入表'!$A$1:$H$31</definedName>
    <definedName name="_xlnm._FilterDatabase" localSheetId="11" hidden="1">'2025年政府性基金预算支出表'!$A$44:$A$50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<sst xmlns="http://schemas.openxmlformats.org/spreadsheetml/2006/main" count="18592" uniqueCount="3561">
  <si>
    <t>目　　　录</t>
  </si>
  <si>
    <t>表1</t>
  </si>
  <si>
    <t>2025年一般公共预算收入表</t>
  </si>
  <si>
    <t>表2</t>
  </si>
  <si>
    <t>2025年一般公共预算支出表</t>
  </si>
  <si>
    <t>表3</t>
  </si>
  <si>
    <t>2025年一般公共预算本级支出表</t>
  </si>
  <si>
    <t>表4</t>
  </si>
  <si>
    <t>岑巩县2025年部门一般公共预算基本支出预算表</t>
  </si>
  <si>
    <t>表5</t>
  </si>
  <si>
    <t>岑巩县2025年度“三公经费”公共财政预算拨款支出表</t>
  </si>
  <si>
    <t>表6</t>
  </si>
  <si>
    <t>2025年一般公共预算税收返还和转移支付表</t>
  </si>
  <si>
    <t>表7</t>
  </si>
  <si>
    <t>2025年全县一般公共预算转移支付补助分地区分项目预算表</t>
  </si>
  <si>
    <t>表8</t>
  </si>
  <si>
    <t>岑巩县地方政府政府债务限额、余额情况表</t>
  </si>
  <si>
    <t>表9</t>
  </si>
  <si>
    <t>2025年政府性基金预算收支表</t>
  </si>
  <si>
    <t>表10</t>
  </si>
  <si>
    <t>2025年政府性基金预算收入表</t>
  </si>
  <si>
    <t>表11</t>
  </si>
  <si>
    <t>2025年政府性基金预算支出表</t>
  </si>
  <si>
    <t>表12</t>
  </si>
  <si>
    <t>2025本级年政府性基金预算支出表</t>
  </si>
  <si>
    <t>表13</t>
  </si>
  <si>
    <t>2025年政府性基金预算转移支付表</t>
  </si>
  <si>
    <t>表14</t>
  </si>
  <si>
    <t>2025年全县政府性基金转移支付补助分地区分项目预算表</t>
  </si>
  <si>
    <t>表15</t>
  </si>
  <si>
    <t>2025年国有资本经营预算收支总表</t>
  </si>
  <si>
    <t>表16</t>
  </si>
  <si>
    <t>2025年国有资本经营预算收入表</t>
  </si>
  <si>
    <t>表17</t>
  </si>
  <si>
    <t>2025年国有资本经营预算支出表</t>
  </si>
  <si>
    <t>表18</t>
  </si>
  <si>
    <t>2025年本级国有资本经营预算支出表</t>
  </si>
  <si>
    <t>表19</t>
  </si>
  <si>
    <t>2025年机关事业单位基本养老保险基金收支预算表</t>
  </si>
  <si>
    <t>表20</t>
  </si>
  <si>
    <t>2025年机关事业单位基本养老保险基金收入表</t>
  </si>
  <si>
    <t>表21</t>
  </si>
  <si>
    <t>2025年机关事业单位基本养老保险基金支出表</t>
  </si>
  <si>
    <t>表22</t>
  </si>
  <si>
    <t>2025年地方政府债务发行及还本付息预算数</t>
  </si>
  <si>
    <t>表23</t>
  </si>
  <si>
    <t>2025年度重点项目绩效目标表</t>
  </si>
  <si>
    <t/>
  </si>
  <si>
    <t>编制单位：</t>
  </si>
  <si>
    <t>县财政局</t>
  </si>
  <si>
    <t>单位：万元</t>
  </si>
  <si>
    <t>项目</t>
  </si>
  <si>
    <r>
      <rPr>
        <b/>
        <sz val="11"/>
        <color rgb="FF000000"/>
        <rFont val="Calibri"/>
        <charset val="134"/>
      </rPr>
      <t>2024</t>
    </r>
    <r>
      <rPr>
        <b/>
        <sz val="11"/>
        <color rgb="FF000000"/>
        <rFont val="宋体"/>
        <charset val="134"/>
      </rPr>
      <t>年预算数</t>
    </r>
  </si>
  <si>
    <r>
      <rPr>
        <b/>
        <sz val="11"/>
        <color rgb="FF000000"/>
        <rFont val="Calibri"/>
        <charset val="134"/>
      </rPr>
      <t>2024</t>
    </r>
    <r>
      <rPr>
        <b/>
        <sz val="11"/>
        <color rgb="FF000000"/>
        <rFont val="宋体"/>
        <charset val="134"/>
      </rPr>
      <t>年预算调整数</t>
    </r>
  </si>
  <si>
    <r>
      <rPr>
        <b/>
        <sz val="11"/>
        <color rgb="FF000000"/>
        <rFont val="Calibri"/>
        <charset val="134"/>
      </rPr>
      <t>2024</t>
    </r>
    <r>
      <rPr>
        <b/>
        <sz val="11"/>
        <color rgb="FF000000"/>
        <rFont val="宋体"/>
        <charset val="134"/>
      </rPr>
      <t>年执行数</t>
    </r>
  </si>
  <si>
    <r>
      <rPr>
        <b/>
        <sz val="11"/>
        <color rgb="FF000000"/>
        <rFont val="Calibri"/>
        <charset val="134"/>
      </rPr>
      <t>2025</t>
    </r>
    <r>
      <rPr>
        <b/>
        <sz val="11"/>
        <color rgb="FF000000"/>
        <rFont val="宋体"/>
        <charset val="134"/>
      </rPr>
      <t>年预算数</t>
    </r>
  </si>
  <si>
    <t>代码</t>
  </si>
  <si>
    <t>名称</t>
  </si>
  <si>
    <t>预算数</t>
  </si>
  <si>
    <t>为上年预算数的%</t>
  </si>
  <si>
    <t>为上年执行数的%</t>
  </si>
  <si>
    <t>合计</t>
  </si>
  <si>
    <t>101</t>
  </si>
  <si>
    <t>一、税收收入</t>
  </si>
  <si>
    <t>10101</t>
  </si>
  <si>
    <t>增值税</t>
  </si>
  <si>
    <t>10104</t>
  </si>
  <si>
    <t>企业所得税</t>
  </si>
  <si>
    <t>10106</t>
  </si>
  <si>
    <t>个人所得税</t>
  </si>
  <si>
    <t>10107</t>
  </si>
  <si>
    <t>资源税</t>
  </si>
  <si>
    <t>10109</t>
  </si>
  <si>
    <t>城市维护建设税</t>
  </si>
  <si>
    <t>10110</t>
  </si>
  <si>
    <t>房产税</t>
  </si>
  <si>
    <t>10111</t>
  </si>
  <si>
    <t>印花税</t>
  </si>
  <si>
    <t>10112</t>
  </si>
  <si>
    <t>城镇土地使用税</t>
  </si>
  <si>
    <t>10113</t>
  </si>
  <si>
    <t>土地增值税</t>
  </si>
  <si>
    <t>10114</t>
  </si>
  <si>
    <t>车船税</t>
  </si>
  <si>
    <t>10118</t>
  </si>
  <si>
    <t>耕地占用税</t>
  </si>
  <si>
    <t>10119</t>
  </si>
  <si>
    <t>契税</t>
  </si>
  <si>
    <t>10120</t>
  </si>
  <si>
    <t>烟叶税</t>
  </si>
  <si>
    <t>10121</t>
  </si>
  <si>
    <t>环境保护税</t>
  </si>
  <si>
    <t>10199</t>
  </si>
  <si>
    <t>其他税收收入</t>
  </si>
  <si>
    <t>103</t>
  </si>
  <si>
    <t>二、非税收入</t>
  </si>
  <si>
    <t>10302</t>
  </si>
  <si>
    <t>专项收入</t>
  </si>
  <si>
    <t>10304</t>
  </si>
  <si>
    <t>行政事业性收费收入</t>
  </si>
  <si>
    <t>10305</t>
  </si>
  <si>
    <t>罚没收入</t>
  </si>
  <si>
    <t>10306</t>
  </si>
  <si>
    <t>国有资本经营收入</t>
  </si>
  <si>
    <t>10307</t>
  </si>
  <si>
    <t>国有资源(资产)有偿使用收入</t>
  </si>
  <si>
    <t>10308</t>
  </si>
  <si>
    <t>捐赠收入</t>
  </si>
  <si>
    <t>10309</t>
  </si>
  <si>
    <t>政府住房基金收入</t>
  </si>
  <si>
    <t>10399</t>
  </si>
  <si>
    <t>其他收入</t>
  </si>
  <si>
    <r>
      <rPr>
        <sz val="11"/>
        <color rgb="FF000000"/>
        <rFont val="宋体"/>
        <charset val="134"/>
      </rPr>
      <t>表</t>
    </r>
    <r>
      <rPr>
        <sz val="11"/>
        <color rgb="FF000000"/>
        <rFont val="Calibri"/>
        <charset val="134"/>
      </rPr>
      <t>2</t>
    </r>
  </si>
  <si>
    <r>
      <rPr>
        <b/>
        <sz val="14"/>
        <color rgb="FF000000"/>
        <rFont val="Calibri"/>
        <charset val="134"/>
      </rPr>
      <t>2025</t>
    </r>
    <r>
      <rPr>
        <b/>
        <sz val="14"/>
        <color rgb="FF000000"/>
        <rFont val="宋体"/>
        <charset val="134"/>
      </rPr>
      <t>年一般公共预算支出表</t>
    </r>
  </si>
  <si>
    <t>上年预算数</t>
  </si>
  <si>
    <t>上年执行数</t>
  </si>
  <si>
    <t>金额</t>
  </si>
  <si>
    <t>栏次</t>
  </si>
  <si>
    <t>1</t>
  </si>
  <si>
    <t>2</t>
  </si>
  <si>
    <t>3</t>
  </si>
  <si>
    <t>4</t>
  </si>
  <si>
    <t>5=4/2</t>
  </si>
  <si>
    <t>6=4/3</t>
  </si>
  <si>
    <t>201</t>
  </si>
  <si>
    <t>一般公共服务</t>
  </si>
  <si>
    <t>20101</t>
  </si>
  <si>
    <t>人大事务</t>
  </si>
  <si>
    <t>2010101</t>
  </si>
  <si>
    <t>行政运行</t>
  </si>
  <si>
    <t>2010102</t>
  </si>
  <si>
    <t>一般行政管理事务</t>
  </si>
  <si>
    <t>2010103</t>
  </si>
  <si>
    <t>机关服务</t>
  </si>
  <si>
    <t>2010104</t>
  </si>
  <si>
    <t>人大会议</t>
  </si>
  <si>
    <t>2010105</t>
  </si>
  <si>
    <t>人大立法</t>
  </si>
  <si>
    <t>2010106</t>
  </si>
  <si>
    <t>人大监督</t>
  </si>
  <si>
    <t>2010107</t>
  </si>
  <si>
    <t>人大代表履职能力提升</t>
  </si>
  <si>
    <t>2010108</t>
  </si>
  <si>
    <t>代表工作</t>
  </si>
  <si>
    <t>2010109</t>
  </si>
  <si>
    <t>人大信访工作</t>
  </si>
  <si>
    <t>2010150</t>
  </si>
  <si>
    <t>事业运行</t>
  </si>
  <si>
    <t>2010199</t>
  </si>
  <si>
    <t>其他人大事务支出</t>
  </si>
  <si>
    <t>20102</t>
  </si>
  <si>
    <t>政协事务</t>
  </si>
  <si>
    <t>2010201</t>
  </si>
  <si>
    <t>2010202</t>
  </si>
  <si>
    <t>2010203</t>
  </si>
  <si>
    <t>2010204</t>
  </si>
  <si>
    <t>政协会议</t>
  </si>
  <si>
    <t>2010205</t>
  </si>
  <si>
    <t>委员视察</t>
  </si>
  <si>
    <t>2010206</t>
  </si>
  <si>
    <t>参政议政</t>
  </si>
  <si>
    <t>2010250</t>
  </si>
  <si>
    <t>2010299</t>
  </si>
  <si>
    <t>其他政协事务支出</t>
  </si>
  <si>
    <t>20103</t>
  </si>
  <si>
    <t>政府办公厅(室)及相关机构事务</t>
  </si>
  <si>
    <t>2010301</t>
  </si>
  <si>
    <t>2010302</t>
  </si>
  <si>
    <t>2010303</t>
  </si>
  <si>
    <t>2010304</t>
  </si>
  <si>
    <t>专项服务</t>
  </si>
  <si>
    <t>2010305</t>
  </si>
  <si>
    <t>专项业务及机关事务管理</t>
  </si>
  <si>
    <t>2010306</t>
  </si>
  <si>
    <t>政务公开审批</t>
  </si>
  <si>
    <t>2010308</t>
  </si>
  <si>
    <t>信访事务</t>
  </si>
  <si>
    <t>2010309</t>
  </si>
  <si>
    <t>参事事务</t>
  </si>
  <si>
    <t>2010350</t>
  </si>
  <si>
    <t>2010399</t>
  </si>
  <si>
    <t>其他政府办公厅（室）及相关机构事务支出</t>
  </si>
  <si>
    <t>20104</t>
  </si>
  <si>
    <t>发展与改革事务</t>
  </si>
  <si>
    <t>2010401</t>
  </si>
  <si>
    <t>2010402</t>
  </si>
  <si>
    <t>2010403</t>
  </si>
  <si>
    <t>2010404</t>
  </si>
  <si>
    <t>战略规划与实施</t>
  </si>
  <si>
    <t>2010405</t>
  </si>
  <si>
    <t>日常经济运行调节</t>
  </si>
  <si>
    <t>2010406</t>
  </si>
  <si>
    <t>社会事业发展规划</t>
  </si>
  <si>
    <t>2010407</t>
  </si>
  <si>
    <t>经济体制改革研究</t>
  </si>
  <si>
    <t>2010408</t>
  </si>
  <si>
    <t>物价管理</t>
  </si>
  <si>
    <t>2010450</t>
  </si>
  <si>
    <t>2010499</t>
  </si>
  <si>
    <t>其他发展与改革事务支出</t>
  </si>
  <si>
    <t>20105</t>
  </si>
  <si>
    <t>统计信息事务</t>
  </si>
  <si>
    <t>2010501</t>
  </si>
  <si>
    <t>2010502</t>
  </si>
  <si>
    <t>2010503</t>
  </si>
  <si>
    <t>2010504</t>
  </si>
  <si>
    <t>信息事务</t>
  </si>
  <si>
    <t>2010505</t>
  </si>
  <si>
    <t>专项统计业务</t>
  </si>
  <si>
    <t>2010506</t>
  </si>
  <si>
    <t>统计管理</t>
  </si>
  <si>
    <t>2010507</t>
  </si>
  <si>
    <t>专项普查活动</t>
  </si>
  <si>
    <t>2010508</t>
  </si>
  <si>
    <t>统计抽样调查</t>
  </si>
  <si>
    <t>2010550</t>
  </si>
  <si>
    <t>2010599</t>
  </si>
  <si>
    <t>其他统计信息事务支出</t>
  </si>
  <si>
    <t>20106</t>
  </si>
  <si>
    <t>财政事务</t>
  </si>
  <si>
    <t>2010601</t>
  </si>
  <si>
    <t>2010602</t>
  </si>
  <si>
    <t>2010603</t>
  </si>
  <si>
    <t>2010604</t>
  </si>
  <si>
    <t>预算改革业务</t>
  </si>
  <si>
    <t>2010605</t>
  </si>
  <si>
    <t>财政国库业务</t>
  </si>
  <si>
    <t>2010606</t>
  </si>
  <si>
    <t>财政监察</t>
  </si>
  <si>
    <t>2010607</t>
  </si>
  <si>
    <t>信息化建设</t>
  </si>
  <si>
    <t>2010608</t>
  </si>
  <si>
    <t>财政委托业务支出</t>
  </si>
  <si>
    <t>2010650</t>
  </si>
  <si>
    <t>2010699</t>
  </si>
  <si>
    <t>其他财政事务支出</t>
  </si>
  <si>
    <t>20107</t>
  </si>
  <si>
    <t>税收事务</t>
  </si>
  <si>
    <t>2010701</t>
  </si>
  <si>
    <t>2010702</t>
  </si>
  <si>
    <t>2010703</t>
  </si>
  <si>
    <t>2010709</t>
  </si>
  <si>
    <t>2010710</t>
  </si>
  <si>
    <t>税收业务</t>
  </si>
  <si>
    <t>2010750</t>
  </si>
  <si>
    <t>2010799</t>
  </si>
  <si>
    <t>其他税收事务支出</t>
  </si>
  <si>
    <t>20108</t>
  </si>
  <si>
    <t>审计事务</t>
  </si>
  <si>
    <t>2010801</t>
  </si>
  <si>
    <t>2010802</t>
  </si>
  <si>
    <t>2010803</t>
  </si>
  <si>
    <t>2010804</t>
  </si>
  <si>
    <t>审计业务</t>
  </si>
  <si>
    <t>2010805</t>
  </si>
  <si>
    <t>审计管理</t>
  </si>
  <si>
    <t>2010806</t>
  </si>
  <si>
    <t>2010850</t>
  </si>
  <si>
    <t>2010899</t>
  </si>
  <si>
    <t>其他审计事务支出</t>
  </si>
  <si>
    <t>20109</t>
  </si>
  <si>
    <t>海关事务</t>
  </si>
  <si>
    <t>2010901</t>
  </si>
  <si>
    <t>2010902</t>
  </si>
  <si>
    <t>2010903</t>
  </si>
  <si>
    <t>2010905</t>
  </si>
  <si>
    <t>缉私办案</t>
  </si>
  <si>
    <t>2010907</t>
  </si>
  <si>
    <t>口岸管理</t>
  </si>
  <si>
    <t>2010908</t>
  </si>
  <si>
    <t>2010909</t>
  </si>
  <si>
    <t>海关关务</t>
  </si>
  <si>
    <t>2010910</t>
  </si>
  <si>
    <t>关税征管</t>
  </si>
  <si>
    <t>2010911</t>
  </si>
  <si>
    <t>海关监管</t>
  </si>
  <si>
    <t>2010912</t>
  </si>
  <si>
    <t>检验检疫</t>
  </si>
  <si>
    <t>2010950</t>
  </si>
  <si>
    <t>2010999</t>
  </si>
  <si>
    <t>其他海关事务支出</t>
  </si>
  <si>
    <t>20111</t>
  </si>
  <si>
    <t>纪检监察事务</t>
  </si>
  <si>
    <t>2011101</t>
  </si>
  <si>
    <t>2011102</t>
  </si>
  <si>
    <t>2011103</t>
  </si>
  <si>
    <t>2011104</t>
  </si>
  <si>
    <t>大案要案查处</t>
  </si>
  <si>
    <t>2011105</t>
  </si>
  <si>
    <t>派驻派出机构</t>
  </si>
  <si>
    <t>2011106</t>
  </si>
  <si>
    <t>巡视工作</t>
  </si>
  <si>
    <t>2011150</t>
  </si>
  <si>
    <t>2011199</t>
  </si>
  <si>
    <t>其他纪检监察事务支出</t>
  </si>
  <si>
    <t>20113</t>
  </si>
  <si>
    <t>商贸事务</t>
  </si>
  <si>
    <t>2011301</t>
  </si>
  <si>
    <t>2011302</t>
  </si>
  <si>
    <t>2011303</t>
  </si>
  <si>
    <t>2011304</t>
  </si>
  <si>
    <t>对外贸易管理</t>
  </si>
  <si>
    <t>2011305</t>
  </si>
  <si>
    <t>国际经济合作</t>
  </si>
  <si>
    <t>2011306</t>
  </si>
  <si>
    <t>外资管理</t>
  </si>
  <si>
    <t>2011307</t>
  </si>
  <si>
    <t>国内贸易管理</t>
  </si>
  <si>
    <t>2011308</t>
  </si>
  <si>
    <t>招商引资</t>
  </si>
  <si>
    <t>2011350</t>
  </si>
  <si>
    <t>2011399</t>
  </si>
  <si>
    <t>其他商贸事务支出</t>
  </si>
  <si>
    <t>20114</t>
  </si>
  <si>
    <t>知识产权事务</t>
  </si>
  <si>
    <t>2011401</t>
  </si>
  <si>
    <t>2011402</t>
  </si>
  <si>
    <t>2011403</t>
  </si>
  <si>
    <t>2011404</t>
  </si>
  <si>
    <t>专利审批</t>
  </si>
  <si>
    <t>2011405</t>
  </si>
  <si>
    <t>知识产权战略和规划</t>
  </si>
  <si>
    <t>2011408</t>
  </si>
  <si>
    <t>国际合作与交流</t>
  </si>
  <si>
    <t>2011409</t>
  </si>
  <si>
    <t>知识产权宏观管理</t>
  </si>
  <si>
    <t>2011410</t>
  </si>
  <si>
    <t>商标管理</t>
  </si>
  <si>
    <t>2011411</t>
  </si>
  <si>
    <t>原产地地理标志管理</t>
  </si>
  <si>
    <t>2011450</t>
  </si>
  <si>
    <t>2011499</t>
  </si>
  <si>
    <t>其他知识产权事务支出</t>
  </si>
  <si>
    <t>20123</t>
  </si>
  <si>
    <t>民族事务</t>
  </si>
  <si>
    <t>2012301</t>
  </si>
  <si>
    <t>2012302</t>
  </si>
  <si>
    <t>2012303</t>
  </si>
  <si>
    <t>2012304</t>
  </si>
  <si>
    <t>民族工作专项</t>
  </si>
  <si>
    <t>2012350</t>
  </si>
  <si>
    <t>2012399</t>
  </si>
  <si>
    <t>其他民族事务支出</t>
  </si>
  <si>
    <t>20125</t>
  </si>
  <si>
    <t>港澳台事务</t>
  </si>
  <si>
    <t>2012501</t>
  </si>
  <si>
    <t>2012502</t>
  </si>
  <si>
    <t>2012503</t>
  </si>
  <si>
    <t>2012504</t>
  </si>
  <si>
    <t>港澳事务</t>
  </si>
  <si>
    <t>2012505</t>
  </si>
  <si>
    <t>台湾事务</t>
  </si>
  <si>
    <t>2012550</t>
  </si>
  <si>
    <t>2012599</t>
  </si>
  <si>
    <t>其他港澳台事务支出</t>
  </si>
  <si>
    <t>20126</t>
  </si>
  <si>
    <t>档案事务</t>
  </si>
  <si>
    <t>2012601</t>
  </si>
  <si>
    <t>2012602</t>
  </si>
  <si>
    <t>2012603</t>
  </si>
  <si>
    <t>2012604</t>
  </si>
  <si>
    <t>档案馆</t>
  </si>
  <si>
    <t>2012699</t>
  </si>
  <si>
    <t>其他档案事务支出</t>
  </si>
  <si>
    <t>20128</t>
  </si>
  <si>
    <t>民主党派及工商联事务</t>
  </si>
  <si>
    <t>2012801</t>
  </si>
  <si>
    <t>2012802</t>
  </si>
  <si>
    <t>2012803</t>
  </si>
  <si>
    <t>2012804</t>
  </si>
  <si>
    <t>2012850</t>
  </si>
  <si>
    <t>2012899</t>
  </si>
  <si>
    <t>其他民主党派及工商联事务支出</t>
  </si>
  <si>
    <t>20129</t>
  </si>
  <si>
    <t>群众团体事务</t>
  </si>
  <si>
    <t>2012901</t>
  </si>
  <si>
    <t>2012902</t>
  </si>
  <si>
    <t>2012903</t>
  </si>
  <si>
    <t>2012906</t>
  </si>
  <si>
    <t>工会事务</t>
  </si>
  <si>
    <t>2012950</t>
  </si>
  <si>
    <t>2012999</t>
  </si>
  <si>
    <t>其他群众团体事务支出</t>
  </si>
  <si>
    <t>20131</t>
  </si>
  <si>
    <t>党委办公厅（室）及相关机构事务</t>
  </si>
  <si>
    <t>2013101</t>
  </si>
  <si>
    <t>2013102</t>
  </si>
  <si>
    <t>2013103</t>
  </si>
  <si>
    <t>2013105</t>
  </si>
  <si>
    <t>专项业务</t>
  </si>
  <si>
    <t>2013150</t>
  </si>
  <si>
    <t>2013199</t>
  </si>
  <si>
    <t>其他党委办公厅（室）及相关机构事务支出</t>
  </si>
  <si>
    <t>20132</t>
  </si>
  <si>
    <t>组织事务</t>
  </si>
  <si>
    <t>2013201</t>
  </si>
  <si>
    <t>2013202</t>
  </si>
  <si>
    <t>2013203</t>
  </si>
  <si>
    <t>2013204</t>
  </si>
  <si>
    <t>公务员事务</t>
  </si>
  <si>
    <t>2013250</t>
  </si>
  <si>
    <t>2013299</t>
  </si>
  <si>
    <t>其他组织事务支出</t>
  </si>
  <si>
    <t>20133</t>
  </si>
  <si>
    <t>宣传事务</t>
  </si>
  <si>
    <t>2013301</t>
  </si>
  <si>
    <t>2013302</t>
  </si>
  <si>
    <t>2013303</t>
  </si>
  <si>
    <t>2013304</t>
  </si>
  <si>
    <t>宣传管理</t>
  </si>
  <si>
    <t>2013350</t>
  </si>
  <si>
    <t>2013399</t>
  </si>
  <si>
    <t>其他宣传事务支出</t>
  </si>
  <si>
    <t>20134</t>
  </si>
  <si>
    <t>统战事务</t>
  </si>
  <si>
    <t>2013401</t>
  </si>
  <si>
    <t>2013402</t>
  </si>
  <si>
    <t>2013403</t>
  </si>
  <si>
    <t>2013404</t>
  </si>
  <si>
    <t>宗教事务</t>
  </si>
  <si>
    <t>2013405</t>
  </si>
  <si>
    <t>华侨事务</t>
  </si>
  <si>
    <t>2013450</t>
  </si>
  <si>
    <t>2013499</t>
  </si>
  <si>
    <t>其他统战事务支出</t>
  </si>
  <si>
    <t>20135</t>
  </si>
  <si>
    <t>对外联络事务</t>
  </si>
  <si>
    <t>2013501</t>
  </si>
  <si>
    <t>2013502</t>
  </si>
  <si>
    <t>2013503</t>
  </si>
  <si>
    <t>2013550</t>
  </si>
  <si>
    <t>2013599</t>
  </si>
  <si>
    <t>其他对外联络事务支出</t>
  </si>
  <si>
    <t>20136</t>
  </si>
  <si>
    <t>其他共产党事务支出</t>
  </si>
  <si>
    <t>2013601</t>
  </si>
  <si>
    <t>2013602</t>
  </si>
  <si>
    <t>2013603</t>
  </si>
  <si>
    <t>2013650</t>
  </si>
  <si>
    <t>2013699</t>
  </si>
  <si>
    <t>20137</t>
  </si>
  <si>
    <t>网信事务</t>
  </si>
  <si>
    <t>2013701</t>
  </si>
  <si>
    <t>2013702</t>
  </si>
  <si>
    <t>2013703</t>
  </si>
  <si>
    <t>2013704</t>
  </si>
  <si>
    <t>信息安全事务</t>
  </si>
  <si>
    <t>2013750</t>
  </si>
  <si>
    <t>2013799</t>
  </si>
  <si>
    <t>其他网信事务支出</t>
  </si>
  <si>
    <t>20138</t>
  </si>
  <si>
    <t>市场监督管理事务</t>
  </si>
  <si>
    <t>2013801</t>
  </si>
  <si>
    <t>2013802</t>
  </si>
  <si>
    <t>2013803</t>
  </si>
  <si>
    <t>2013804</t>
  </si>
  <si>
    <t>经营主体管理</t>
  </si>
  <si>
    <t>2013805</t>
  </si>
  <si>
    <t>市场秩序执法</t>
  </si>
  <si>
    <t>2013808</t>
  </si>
  <si>
    <t>2013810</t>
  </si>
  <si>
    <t>质量基础</t>
  </si>
  <si>
    <t>2013812</t>
  </si>
  <si>
    <t>药品事务</t>
  </si>
  <si>
    <t>2013813</t>
  </si>
  <si>
    <t>医疗器械事务</t>
  </si>
  <si>
    <t>2013814</t>
  </si>
  <si>
    <t>化妆品事务</t>
  </si>
  <si>
    <t>2013815</t>
  </si>
  <si>
    <t>质量安全监管</t>
  </si>
  <si>
    <t>2013816</t>
  </si>
  <si>
    <t>食品安全监管</t>
  </si>
  <si>
    <t>2013850</t>
  </si>
  <si>
    <t>2013899</t>
  </si>
  <si>
    <t>其他市场监督管理事务</t>
  </si>
  <si>
    <t>社会工作事务</t>
  </si>
  <si>
    <t>2013901</t>
  </si>
  <si>
    <t>2013902</t>
  </si>
  <si>
    <t>2013903</t>
  </si>
  <si>
    <t>2013904</t>
  </si>
  <si>
    <t>2013950</t>
  </si>
  <si>
    <t>2013999</t>
  </si>
  <si>
    <t>其他社会工作事务支出</t>
  </si>
  <si>
    <t>2014001</t>
  </si>
  <si>
    <t>2014002</t>
  </si>
  <si>
    <t>2014003</t>
  </si>
  <si>
    <t>2014004</t>
  </si>
  <si>
    <t>信访业务</t>
  </si>
  <si>
    <t>2014099</t>
  </si>
  <si>
    <t>其他信访事务支出</t>
  </si>
  <si>
    <t>数据事务</t>
  </si>
  <si>
    <t>2014102</t>
  </si>
  <si>
    <t>2014103</t>
  </si>
  <si>
    <t>2014150</t>
  </si>
  <si>
    <t>2014199</t>
  </si>
  <si>
    <t>其他数据事务支出</t>
  </si>
  <si>
    <t>20199</t>
  </si>
  <si>
    <t>其他一般公共服务支出</t>
  </si>
  <si>
    <t>2019901</t>
  </si>
  <si>
    <t>国家赔偿费用支出</t>
  </si>
  <si>
    <t>2019999</t>
  </si>
  <si>
    <t>202</t>
  </si>
  <si>
    <t>外交支出</t>
  </si>
  <si>
    <t>20205</t>
  </si>
  <si>
    <t>对外合作与交流</t>
  </si>
  <si>
    <t>在华国际会议</t>
  </si>
  <si>
    <t>国际交流活动</t>
  </si>
  <si>
    <t>对外合作活动</t>
  </si>
  <si>
    <t>其他对外合作与交流支出</t>
  </si>
  <si>
    <t>20206</t>
  </si>
  <si>
    <t>对外宣传</t>
  </si>
  <si>
    <t>20299</t>
  </si>
  <si>
    <t>其他外交支出</t>
  </si>
  <si>
    <t>203</t>
  </si>
  <si>
    <t>国防支出</t>
  </si>
  <si>
    <t xml:space="preserve">  军费</t>
  </si>
  <si>
    <t xml:space="preserve">   现役部队</t>
  </si>
  <si>
    <t xml:space="preserve">   预备役部队</t>
  </si>
  <si>
    <r>
      <rPr>
        <sz val="11"/>
        <rFont val="Calibri"/>
        <charset val="134"/>
      </rPr>
      <t xml:space="preserve">   </t>
    </r>
    <r>
      <rPr>
        <sz val="11"/>
        <rFont val="宋体"/>
        <charset val="134"/>
      </rPr>
      <t>其他军费支出</t>
    </r>
  </si>
  <si>
    <t>20306</t>
  </si>
  <si>
    <t>国防动员</t>
  </si>
  <si>
    <t>2030601</t>
  </si>
  <si>
    <t>兵役征集</t>
  </si>
  <si>
    <t>2030602</t>
  </si>
  <si>
    <t>经济动员</t>
  </si>
  <si>
    <t>2030603</t>
  </si>
  <si>
    <t>人民防空</t>
  </si>
  <si>
    <t>2030604</t>
  </si>
  <si>
    <t>交通战备</t>
  </si>
  <si>
    <t>2030607</t>
  </si>
  <si>
    <t>民兵</t>
  </si>
  <si>
    <t>2030608</t>
  </si>
  <si>
    <t>边海防</t>
  </si>
  <si>
    <t>2030699</t>
  </si>
  <si>
    <t>其他国防动员支出</t>
  </si>
  <si>
    <t>20399</t>
  </si>
  <si>
    <t>其他国防支出</t>
  </si>
  <si>
    <t>2039999</t>
  </si>
  <si>
    <t>204</t>
  </si>
  <si>
    <t>公共安全支出</t>
  </si>
  <si>
    <t>20401</t>
  </si>
  <si>
    <t>武装警察部队</t>
  </si>
  <si>
    <t>2040101</t>
  </si>
  <si>
    <t>2040199</t>
  </si>
  <si>
    <t>其他武装警察部队支出</t>
  </si>
  <si>
    <t>20402</t>
  </si>
  <si>
    <t>公安</t>
  </si>
  <si>
    <t>2040201</t>
  </si>
  <si>
    <t>2040202</t>
  </si>
  <si>
    <t>2040203</t>
  </si>
  <si>
    <t>2040219</t>
  </si>
  <si>
    <t>2040220</t>
  </si>
  <si>
    <t>执法办案</t>
  </si>
  <si>
    <t>2040221</t>
  </si>
  <si>
    <t>特别业务</t>
  </si>
  <si>
    <t>2040222</t>
  </si>
  <si>
    <t>特勤业务</t>
  </si>
  <si>
    <t>2040223</t>
  </si>
  <si>
    <t>移民事务</t>
  </si>
  <si>
    <t>2040250</t>
  </si>
  <si>
    <t>2040299</t>
  </si>
  <si>
    <t>其他公安支出</t>
  </si>
  <si>
    <t>20403</t>
  </si>
  <si>
    <t>国家安全</t>
  </si>
  <si>
    <t>2040301</t>
  </si>
  <si>
    <t>2040302</t>
  </si>
  <si>
    <t>2040303</t>
  </si>
  <si>
    <t>2040304</t>
  </si>
  <si>
    <t>安全业务</t>
  </si>
  <si>
    <t>2040350</t>
  </si>
  <si>
    <t>2040399</t>
  </si>
  <si>
    <t>其他国家安全支出</t>
  </si>
  <si>
    <t>20404</t>
  </si>
  <si>
    <t>检察</t>
  </si>
  <si>
    <t>2040401</t>
  </si>
  <si>
    <t>2040402</t>
  </si>
  <si>
    <t>2040403</t>
  </si>
  <si>
    <t>2040409</t>
  </si>
  <si>
    <t>“两房”建设</t>
  </si>
  <si>
    <t>2040410</t>
  </si>
  <si>
    <t>检察监督</t>
  </si>
  <si>
    <t>2040450</t>
  </si>
  <si>
    <t>2040499</t>
  </si>
  <si>
    <t>其他检察支出</t>
  </si>
  <si>
    <t>20405</t>
  </si>
  <si>
    <t>法院</t>
  </si>
  <si>
    <t>2040501</t>
  </si>
  <si>
    <t>2040502</t>
  </si>
  <si>
    <t>2040503</t>
  </si>
  <si>
    <t>2040504</t>
  </si>
  <si>
    <t>案件审判</t>
  </si>
  <si>
    <t>2040505</t>
  </si>
  <si>
    <t>案件执行</t>
  </si>
  <si>
    <t>2040506</t>
  </si>
  <si>
    <t>“两庭”建设</t>
  </si>
  <si>
    <t>2040550</t>
  </si>
  <si>
    <t>2040599</t>
  </si>
  <si>
    <t>其他法院支出</t>
  </si>
  <si>
    <t>20406</t>
  </si>
  <si>
    <t>司法</t>
  </si>
  <si>
    <t>2040601</t>
  </si>
  <si>
    <t>2040602</t>
  </si>
  <si>
    <t>2040603</t>
  </si>
  <si>
    <t>2040604</t>
  </si>
  <si>
    <t>基层司法业务</t>
  </si>
  <si>
    <t>2040605</t>
  </si>
  <si>
    <t>普法宣传</t>
  </si>
  <si>
    <t>2040606</t>
  </si>
  <si>
    <t>律师管理</t>
  </si>
  <si>
    <t>2040607</t>
  </si>
  <si>
    <t>公共法律服务</t>
  </si>
  <si>
    <t>2040608</t>
  </si>
  <si>
    <t>国家统一法律职业资格考试</t>
  </si>
  <si>
    <t>2040610</t>
  </si>
  <si>
    <t>社区矫正</t>
  </si>
  <si>
    <t>2040612</t>
  </si>
  <si>
    <t>法治建设</t>
  </si>
  <si>
    <t>2040613</t>
  </si>
  <si>
    <t>2040650</t>
  </si>
  <si>
    <t>2040699</t>
  </si>
  <si>
    <t>其他司法支出</t>
  </si>
  <si>
    <t>20407</t>
  </si>
  <si>
    <t>监狱</t>
  </si>
  <si>
    <t>2040701</t>
  </si>
  <si>
    <t>2040702</t>
  </si>
  <si>
    <t>2040703</t>
  </si>
  <si>
    <t>2040704</t>
  </si>
  <si>
    <t>罪犯生活及医疗卫生</t>
  </si>
  <si>
    <t>2040705</t>
  </si>
  <si>
    <t>监狱业务及罪犯改造</t>
  </si>
  <si>
    <t>2040706</t>
  </si>
  <si>
    <t>狱政设施建设</t>
  </si>
  <si>
    <t>2040707</t>
  </si>
  <si>
    <t>2040750</t>
  </si>
  <si>
    <t>2040799</t>
  </si>
  <si>
    <t>其他监狱支出</t>
  </si>
  <si>
    <t>20408</t>
  </si>
  <si>
    <t>强制隔离戒毒</t>
  </si>
  <si>
    <t>2040801</t>
  </si>
  <si>
    <t>2040802</t>
  </si>
  <si>
    <t>2040803</t>
  </si>
  <si>
    <t>2040804</t>
  </si>
  <si>
    <t>强制隔离戒毒人员生活</t>
  </si>
  <si>
    <t>2040805</t>
  </si>
  <si>
    <t>强制隔离戒毒人员教育</t>
  </si>
  <si>
    <t>2040806</t>
  </si>
  <si>
    <t>所政设施建设</t>
  </si>
  <si>
    <t>2040807</t>
  </si>
  <si>
    <t>2040850</t>
  </si>
  <si>
    <t>2040899</t>
  </si>
  <si>
    <t>其他强制隔离戒毒支出</t>
  </si>
  <si>
    <t>20409</t>
  </si>
  <si>
    <t>国家保密</t>
  </si>
  <si>
    <t>2040901</t>
  </si>
  <si>
    <t>2040902</t>
  </si>
  <si>
    <t>2040903</t>
  </si>
  <si>
    <t>2040904</t>
  </si>
  <si>
    <t>保密技术</t>
  </si>
  <si>
    <t>2040905</t>
  </si>
  <si>
    <t>保密管理</t>
  </si>
  <si>
    <t>2040950</t>
  </si>
  <si>
    <t>2040999</t>
  </si>
  <si>
    <t>其他国家保密支出</t>
  </si>
  <si>
    <t>20410</t>
  </si>
  <si>
    <t>缉私警察</t>
  </si>
  <si>
    <t>2041001</t>
  </si>
  <si>
    <t>2041002</t>
  </si>
  <si>
    <t>2041006</t>
  </si>
  <si>
    <t>2041007</t>
  </si>
  <si>
    <t>缉私业务</t>
  </si>
  <si>
    <t>2041099</t>
  </si>
  <si>
    <t>其他缉私警察支出</t>
  </si>
  <si>
    <t>20499</t>
  </si>
  <si>
    <t>其他公共安全支出</t>
  </si>
  <si>
    <t>2049902</t>
  </si>
  <si>
    <t>国家司法救助支出</t>
  </si>
  <si>
    <t>2049999</t>
  </si>
  <si>
    <t>205</t>
  </si>
  <si>
    <t>教育支出</t>
  </si>
  <si>
    <t>20501</t>
  </si>
  <si>
    <t>教育管理事务</t>
  </si>
  <si>
    <t>2050101</t>
  </si>
  <si>
    <t>2050102</t>
  </si>
  <si>
    <t>2050103</t>
  </si>
  <si>
    <t>2050199</t>
  </si>
  <si>
    <t>其他教育管理事务支出</t>
  </si>
  <si>
    <t>20502</t>
  </si>
  <si>
    <t>普通教育</t>
  </si>
  <si>
    <t>2050201</t>
  </si>
  <si>
    <t>学前教育</t>
  </si>
  <si>
    <t>2050202</t>
  </si>
  <si>
    <t>小学教育</t>
  </si>
  <si>
    <t>2050203</t>
  </si>
  <si>
    <t>初中教育</t>
  </si>
  <si>
    <t>2050204</t>
  </si>
  <si>
    <t>高中教育</t>
  </si>
  <si>
    <t>2050205</t>
  </si>
  <si>
    <t>高等教育</t>
  </si>
  <si>
    <t>2050299</t>
  </si>
  <si>
    <t>其他普通教育支出</t>
  </si>
  <si>
    <t>20503</t>
  </si>
  <si>
    <t>职业教育</t>
  </si>
  <si>
    <t>2050301</t>
  </si>
  <si>
    <t>初等职业教育</t>
  </si>
  <si>
    <t>2050302</t>
  </si>
  <si>
    <t>中等职业教育</t>
  </si>
  <si>
    <t>2050303</t>
  </si>
  <si>
    <t>技校教育</t>
  </si>
  <si>
    <t>2050305</t>
  </si>
  <si>
    <t>高等职业教育</t>
  </si>
  <si>
    <t>2050399</t>
  </si>
  <si>
    <t>其他职业教育支出</t>
  </si>
  <si>
    <t>20504</t>
  </si>
  <si>
    <t>成人教育</t>
  </si>
  <si>
    <t>2050401</t>
  </si>
  <si>
    <t>成人初等教育</t>
  </si>
  <si>
    <t>2050402</t>
  </si>
  <si>
    <t>成人中等教育</t>
  </si>
  <si>
    <t>2050403</t>
  </si>
  <si>
    <t>成人高等教育</t>
  </si>
  <si>
    <t>2050404</t>
  </si>
  <si>
    <t>成人广播电视教育</t>
  </si>
  <si>
    <t>2050499</t>
  </si>
  <si>
    <t>其他成人教育支出</t>
  </si>
  <si>
    <t>20505</t>
  </si>
  <si>
    <t>广播电视教育</t>
  </si>
  <si>
    <t>2050501</t>
  </si>
  <si>
    <t>广播电视学校</t>
  </si>
  <si>
    <t>2050502</t>
  </si>
  <si>
    <t>教育电视台</t>
  </si>
  <si>
    <t>2050599</t>
  </si>
  <si>
    <t>其他广播电视教育支出</t>
  </si>
  <si>
    <t>20506</t>
  </si>
  <si>
    <t>留学教育</t>
  </si>
  <si>
    <t>2050601</t>
  </si>
  <si>
    <t>出国留学教育</t>
  </si>
  <si>
    <t>2050602</t>
  </si>
  <si>
    <t>来华留学教育</t>
  </si>
  <si>
    <t>2050699</t>
  </si>
  <si>
    <t>其他留学教育支出</t>
  </si>
  <si>
    <t>20507</t>
  </si>
  <si>
    <t>特殊教育</t>
  </si>
  <si>
    <t>2050701</t>
  </si>
  <si>
    <t>特殊学校教育</t>
  </si>
  <si>
    <t>2050702</t>
  </si>
  <si>
    <t>专门学校教育</t>
  </si>
  <si>
    <t>2050799</t>
  </si>
  <si>
    <t>其他特殊教育支出</t>
  </si>
  <si>
    <t>20508</t>
  </si>
  <si>
    <t>进修及培训</t>
  </si>
  <si>
    <t>2050801</t>
  </si>
  <si>
    <t>教师进修</t>
  </si>
  <si>
    <t>2050802</t>
  </si>
  <si>
    <t>干部教育</t>
  </si>
  <si>
    <t>2050803</t>
  </si>
  <si>
    <t>培训支出</t>
  </si>
  <si>
    <t>2050804</t>
  </si>
  <si>
    <t>退役士兵能力提升</t>
  </si>
  <si>
    <t>2050899</t>
  </si>
  <si>
    <t>其他进修及培训</t>
  </si>
  <si>
    <t>20509</t>
  </si>
  <si>
    <t>教育费附加安排的支出</t>
  </si>
  <si>
    <t>2050901</t>
  </si>
  <si>
    <t>农村中小学校舍建设</t>
  </si>
  <si>
    <t>2050902</t>
  </si>
  <si>
    <t>农村中小学教学设施</t>
  </si>
  <si>
    <t>2050903</t>
  </si>
  <si>
    <t>城市中小学校舍建设</t>
  </si>
  <si>
    <t>2050904</t>
  </si>
  <si>
    <t>城市中小学教学设施</t>
  </si>
  <si>
    <t>2050905</t>
  </si>
  <si>
    <t>中等职业学校教学设施</t>
  </si>
  <si>
    <t>2050999</t>
  </si>
  <si>
    <t>其他教育费附加安排的支出</t>
  </si>
  <si>
    <t>20599</t>
  </si>
  <si>
    <t>其他教育支出</t>
  </si>
  <si>
    <t>2059999</t>
  </si>
  <si>
    <t>206</t>
  </si>
  <si>
    <t>科学技术支出</t>
  </si>
  <si>
    <t>20601</t>
  </si>
  <si>
    <t>科学技术管理事务</t>
  </si>
  <si>
    <t>2060101</t>
  </si>
  <si>
    <t>2060102</t>
  </si>
  <si>
    <t>2060103</t>
  </si>
  <si>
    <t>2060199</t>
  </si>
  <si>
    <t>其他科学技术管理事务支出</t>
  </si>
  <si>
    <t>20602</t>
  </si>
  <si>
    <t>基础研究</t>
  </si>
  <si>
    <t>2060201</t>
  </si>
  <si>
    <t>机构运行</t>
  </si>
  <si>
    <t>2060203</t>
  </si>
  <si>
    <t>自然科学基金</t>
  </si>
  <si>
    <t>2060204</t>
  </si>
  <si>
    <t>实验室及相关设施</t>
  </si>
  <si>
    <t>2060205</t>
  </si>
  <si>
    <t>重大科学工程</t>
  </si>
  <si>
    <t>2060206</t>
  </si>
  <si>
    <t>专项基础科研</t>
  </si>
  <si>
    <t>2060207</t>
  </si>
  <si>
    <t>专项技术基础</t>
  </si>
  <si>
    <t>2060208</t>
  </si>
  <si>
    <t>科技人才队伍建设</t>
  </si>
  <si>
    <t>2060299</t>
  </si>
  <si>
    <t>其他基础研究支出</t>
  </si>
  <si>
    <t>20603</t>
  </si>
  <si>
    <t>应用研究</t>
  </si>
  <si>
    <t>2060301</t>
  </si>
  <si>
    <t>2060302</t>
  </si>
  <si>
    <t>社会公益研究</t>
  </si>
  <si>
    <t>2060303</t>
  </si>
  <si>
    <t>高技术研究</t>
  </si>
  <si>
    <t>2060304</t>
  </si>
  <si>
    <t>专项科研试制</t>
  </si>
  <si>
    <t>2060399</t>
  </si>
  <si>
    <t>其他应用研究支出</t>
  </si>
  <si>
    <t>20604</t>
  </si>
  <si>
    <t>技术研究与开发</t>
  </si>
  <si>
    <t>2060401</t>
  </si>
  <si>
    <t>2060404</t>
  </si>
  <si>
    <t>科技成果转化与扩散</t>
  </si>
  <si>
    <t>2060405</t>
  </si>
  <si>
    <t>共性技术研究与开发</t>
  </si>
  <si>
    <t>2060499</t>
  </si>
  <si>
    <t>其他技术研究与开发支出</t>
  </si>
  <si>
    <t>20605</t>
  </si>
  <si>
    <t>科技条件与服务</t>
  </si>
  <si>
    <t>2060501</t>
  </si>
  <si>
    <t>2060502</t>
  </si>
  <si>
    <t>技术创新服务体系</t>
  </si>
  <si>
    <t>2060503</t>
  </si>
  <si>
    <t>科技条件专项</t>
  </si>
  <si>
    <t>2060599</t>
  </si>
  <si>
    <t>其他科技条件与服务支出</t>
  </si>
  <si>
    <t>20606</t>
  </si>
  <si>
    <t>社会科学</t>
  </si>
  <si>
    <t>2060601</t>
  </si>
  <si>
    <t>社会科学研究机构</t>
  </si>
  <si>
    <t>2060602</t>
  </si>
  <si>
    <t>社会科学研究</t>
  </si>
  <si>
    <t>2060603</t>
  </si>
  <si>
    <t>社科基金支出</t>
  </si>
  <si>
    <t>2060699</t>
  </si>
  <si>
    <t>其他社会科学支出</t>
  </si>
  <si>
    <t>20607</t>
  </si>
  <si>
    <t>科学技术普及</t>
  </si>
  <si>
    <t>2060701</t>
  </si>
  <si>
    <t>2060702</t>
  </si>
  <si>
    <t>科普活动</t>
  </si>
  <si>
    <t>2060703</t>
  </si>
  <si>
    <t>青少年科技活动</t>
  </si>
  <si>
    <t>2060704</t>
  </si>
  <si>
    <t>学术交流活动</t>
  </si>
  <si>
    <t>2060705</t>
  </si>
  <si>
    <t>科技馆站</t>
  </si>
  <si>
    <t>2060799</t>
  </si>
  <si>
    <t>其他科学技术普及支出</t>
  </si>
  <si>
    <t>20608</t>
  </si>
  <si>
    <t>科技交流与合作</t>
  </si>
  <si>
    <t>2060801</t>
  </si>
  <si>
    <t>国际交流与合作</t>
  </si>
  <si>
    <t>2060802</t>
  </si>
  <si>
    <t>重大科技合作项目</t>
  </si>
  <si>
    <t>2060899</t>
  </si>
  <si>
    <t>其他科技交流与合作支出</t>
  </si>
  <si>
    <t>20609</t>
  </si>
  <si>
    <t>科技重大项目</t>
  </si>
  <si>
    <t>2060901</t>
  </si>
  <si>
    <t>科技重大专项</t>
  </si>
  <si>
    <t>2060902</t>
  </si>
  <si>
    <t>重点研发计划</t>
  </si>
  <si>
    <t>2060999</t>
  </si>
  <si>
    <t>其他科技重大项目</t>
  </si>
  <si>
    <t>20699</t>
  </si>
  <si>
    <t>其他科学技术支出</t>
  </si>
  <si>
    <t>2069901</t>
  </si>
  <si>
    <t>科技奖励</t>
  </si>
  <si>
    <t>2069902</t>
  </si>
  <si>
    <t>核应急</t>
  </si>
  <si>
    <t>2069903</t>
  </si>
  <si>
    <t>转制科研机构</t>
  </si>
  <si>
    <t>2069999</t>
  </si>
  <si>
    <t>207</t>
  </si>
  <si>
    <t>文化旅游体育与传媒支出</t>
  </si>
  <si>
    <t>20701</t>
  </si>
  <si>
    <t>文化和旅游</t>
  </si>
  <si>
    <t>2070101</t>
  </si>
  <si>
    <t>2070102</t>
  </si>
  <si>
    <t>2070103</t>
  </si>
  <si>
    <t>2070104</t>
  </si>
  <si>
    <t>图书馆</t>
  </si>
  <si>
    <t>2070105</t>
  </si>
  <si>
    <t>文化展示及纪念机构</t>
  </si>
  <si>
    <t>2070106</t>
  </si>
  <si>
    <t>艺术表演场所</t>
  </si>
  <si>
    <t>2070107</t>
  </si>
  <si>
    <t>艺术表演团体</t>
  </si>
  <si>
    <t>2070108</t>
  </si>
  <si>
    <t>文化活动</t>
  </si>
  <si>
    <t>2070109</t>
  </si>
  <si>
    <t>群众文化</t>
  </si>
  <si>
    <t>2070110</t>
  </si>
  <si>
    <t>文化和旅游交流与合作</t>
  </si>
  <si>
    <t>2070111</t>
  </si>
  <si>
    <t>文化创作与保护</t>
  </si>
  <si>
    <t>2070112</t>
  </si>
  <si>
    <t>文化和旅游市场管理</t>
  </si>
  <si>
    <t>2070113</t>
  </si>
  <si>
    <t>旅游宣传</t>
  </si>
  <si>
    <t>2070114</t>
  </si>
  <si>
    <t>文化和旅游管理事务</t>
  </si>
  <si>
    <t>2070199</t>
  </si>
  <si>
    <t>其他文化和旅游支出</t>
  </si>
  <si>
    <t>20702</t>
  </si>
  <si>
    <t>文物</t>
  </si>
  <si>
    <t>2070201</t>
  </si>
  <si>
    <t>2070202</t>
  </si>
  <si>
    <t>2070203</t>
  </si>
  <si>
    <t>2070204</t>
  </si>
  <si>
    <t>文物保护</t>
  </si>
  <si>
    <t>2070205</t>
  </si>
  <si>
    <t>博物馆</t>
  </si>
  <si>
    <t>2070206</t>
  </si>
  <si>
    <t>历史名城与古迹</t>
  </si>
  <si>
    <t>2070299</t>
  </si>
  <si>
    <t>其他文物支出</t>
  </si>
  <si>
    <t>20703</t>
  </si>
  <si>
    <t>体育</t>
  </si>
  <si>
    <t>2070301</t>
  </si>
  <si>
    <t>2070302</t>
  </si>
  <si>
    <t>2070303</t>
  </si>
  <si>
    <t>2070304</t>
  </si>
  <si>
    <t>运动项目管理</t>
  </si>
  <si>
    <t>2070305</t>
  </si>
  <si>
    <t>体育竞赛</t>
  </si>
  <si>
    <t>2070306</t>
  </si>
  <si>
    <t>体育训练</t>
  </si>
  <si>
    <t>2070307</t>
  </si>
  <si>
    <t>体育场馆</t>
  </si>
  <si>
    <t>2070308</t>
  </si>
  <si>
    <t>群众体育</t>
  </si>
  <si>
    <t>2070309</t>
  </si>
  <si>
    <t>体育交流与合作</t>
  </si>
  <si>
    <t>2070399</t>
  </si>
  <si>
    <t>其他体育支出</t>
  </si>
  <si>
    <t>20706</t>
  </si>
  <si>
    <t>新闻出版电影</t>
  </si>
  <si>
    <t>2070601</t>
  </si>
  <si>
    <t>2070602</t>
  </si>
  <si>
    <t>2070603</t>
  </si>
  <si>
    <t>2070604</t>
  </si>
  <si>
    <t>新闻通讯</t>
  </si>
  <si>
    <t>2070605</t>
  </si>
  <si>
    <t>出版发行</t>
  </si>
  <si>
    <t>2070606</t>
  </si>
  <si>
    <t>版权管理</t>
  </si>
  <si>
    <t>2070607</t>
  </si>
  <si>
    <t>电影</t>
  </si>
  <si>
    <t>2070699</t>
  </si>
  <si>
    <t>其他新闻出版电影支出</t>
  </si>
  <si>
    <t>20708</t>
  </si>
  <si>
    <t>广播电视</t>
  </si>
  <si>
    <t>2070801</t>
  </si>
  <si>
    <t>2070802</t>
  </si>
  <si>
    <t>2070803</t>
  </si>
  <si>
    <t>2070806</t>
  </si>
  <si>
    <t>监测监管</t>
  </si>
  <si>
    <t>2070807</t>
  </si>
  <si>
    <t>传输发射</t>
  </si>
  <si>
    <t>2070808</t>
  </si>
  <si>
    <t>广播电视事务</t>
  </si>
  <si>
    <t>2070899</t>
  </si>
  <si>
    <t>其他广播电视支出</t>
  </si>
  <si>
    <t>20799</t>
  </si>
  <si>
    <t>其他文化旅游体育与传媒支出</t>
  </si>
  <si>
    <t>2079902</t>
  </si>
  <si>
    <t>宣传文化发展专项支出</t>
  </si>
  <si>
    <t>2079903</t>
  </si>
  <si>
    <t>文化产业发展专项支出</t>
  </si>
  <si>
    <t>2079999</t>
  </si>
  <si>
    <t>208</t>
  </si>
  <si>
    <t>社会保障和就业支出</t>
  </si>
  <si>
    <t>20801</t>
  </si>
  <si>
    <t>人力资源和社会保障管理事务</t>
  </si>
  <si>
    <t>2080101</t>
  </si>
  <si>
    <t>2080102</t>
  </si>
  <si>
    <t>2080103</t>
  </si>
  <si>
    <t>2080104</t>
  </si>
  <si>
    <t>综合业务管理</t>
  </si>
  <si>
    <t>2080105</t>
  </si>
  <si>
    <t>劳动保障监察</t>
  </si>
  <si>
    <t>2080106</t>
  </si>
  <si>
    <t>就业管理事务</t>
  </si>
  <si>
    <t>2080107</t>
  </si>
  <si>
    <t>社会保险业务管理事务</t>
  </si>
  <si>
    <t>2080108</t>
  </si>
  <si>
    <t>2080109</t>
  </si>
  <si>
    <t>社会保险经办机构</t>
  </si>
  <si>
    <t>2080110</t>
  </si>
  <si>
    <t>劳动关系和维权</t>
  </si>
  <si>
    <t>2080111</t>
  </si>
  <si>
    <t>公共就业服务和职业技能鉴定机构</t>
  </si>
  <si>
    <t>2080112</t>
  </si>
  <si>
    <t>劳动人事争议调解仲裁</t>
  </si>
  <si>
    <t>2080113</t>
  </si>
  <si>
    <t>政府特殊津贴</t>
  </si>
  <si>
    <t>2080114</t>
  </si>
  <si>
    <t>资助留学回国人员</t>
  </si>
  <si>
    <t>2080115</t>
  </si>
  <si>
    <t>博士后日常经费</t>
  </si>
  <si>
    <t>2080116</t>
  </si>
  <si>
    <t>引进人才费用</t>
  </si>
  <si>
    <t>2080150</t>
  </si>
  <si>
    <t>2080199</t>
  </si>
  <si>
    <t>其他人力资源和社会保障管理事务支出</t>
  </si>
  <si>
    <t>20802</t>
  </si>
  <si>
    <t>民政管理事务</t>
  </si>
  <si>
    <t>2080201</t>
  </si>
  <si>
    <t>2080202</t>
  </si>
  <si>
    <t>2080203</t>
  </si>
  <si>
    <t>2080206</t>
  </si>
  <si>
    <t>社会组织管理</t>
  </si>
  <si>
    <t>2080207</t>
  </si>
  <si>
    <t>行政区划和地名管理</t>
  </si>
  <si>
    <t>2080209</t>
  </si>
  <si>
    <t>老龄事务</t>
  </si>
  <si>
    <t>2080299</t>
  </si>
  <si>
    <t>其他民政管理事务支出</t>
  </si>
  <si>
    <t>20804</t>
  </si>
  <si>
    <t>补充全国社会保障基金</t>
  </si>
  <si>
    <t>2080402</t>
  </si>
  <si>
    <t>用一般公共预算补充基金</t>
  </si>
  <si>
    <t>20805</t>
  </si>
  <si>
    <t>行政事业单位养老支出</t>
  </si>
  <si>
    <t>2080501</t>
  </si>
  <si>
    <t>行政单位离退休</t>
  </si>
  <si>
    <t>2080502</t>
  </si>
  <si>
    <t>事业单位离退休</t>
  </si>
  <si>
    <t>2080503</t>
  </si>
  <si>
    <t>离退休人员管理机构</t>
  </si>
  <si>
    <t>2080505</t>
  </si>
  <si>
    <t>机关事业单位基本养老保险缴费支出</t>
  </si>
  <si>
    <t>2080506</t>
  </si>
  <si>
    <t>机关事业单位职业年金缴费支出</t>
  </si>
  <si>
    <t>2080507</t>
  </si>
  <si>
    <t>对机关事业单位基本养老保险基金的补助</t>
  </si>
  <si>
    <t>2080508</t>
  </si>
  <si>
    <t>对机关事业单位职业年金的补助</t>
  </si>
  <si>
    <t>2080599</t>
  </si>
  <si>
    <t>其他行政事业单位养老支出</t>
  </si>
  <si>
    <t>20806</t>
  </si>
  <si>
    <t>企业改革补助</t>
  </si>
  <si>
    <t>2080601</t>
  </si>
  <si>
    <t>企业关闭破产补助</t>
  </si>
  <si>
    <t>2080602</t>
  </si>
  <si>
    <t>厂办大集体改革补助</t>
  </si>
  <si>
    <t>2080699</t>
  </si>
  <si>
    <t>其他企业改革发展补助</t>
  </si>
  <si>
    <t>20807</t>
  </si>
  <si>
    <t>就业补助</t>
  </si>
  <si>
    <t>2080701</t>
  </si>
  <si>
    <t>就业创业服务补助</t>
  </si>
  <si>
    <t>2080702</t>
  </si>
  <si>
    <t>职业培训补贴</t>
  </si>
  <si>
    <t>2080704</t>
  </si>
  <si>
    <t>社会保险补贴</t>
  </si>
  <si>
    <t>2080705</t>
  </si>
  <si>
    <t>公益性岗位补贴</t>
  </si>
  <si>
    <t>2080709</t>
  </si>
  <si>
    <t>职业技能评价补贴</t>
  </si>
  <si>
    <t>2080711</t>
  </si>
  <si>
    <t>就业见习补贴</t>
  </si>
  <si>
    <t>2080712</t>
  </si>
  <si>
    <t>高技能人才培养补助</t>
  </si>
  <si>
    <t>2080713</t>
  </si>
  <si>
    <t>求职和创业补贴</t>
  </si>
  <si>
    <t>2080799</t>
  </si>
  <si>
    <t>其他就业补助支出</t>
  </si>
  <si>
    <t>20808</t>
  </si>
  <si>
    <t>抚恤</t>
  </si>
  <si>
    <t>2080801</t>
  </si>
  <si>
    <t>死亡抚恤</t>
  </si>
  <si>
    <t>2080802</t>
  </si>
  <si>
    <t>伤残抚恤</t>
  </si>
  <si>
    <t>2080803</t>
  </si>
  <si>
    <t>在乡复员、退伍军人生活补助</t>
  </si>
  <si>
    <t>2080805</t>
  </si>
  <si>
    <t>义务兵优待</t>
  </si>
  <si>
    <t>2080806</t>
  </si>
  <si>
    <t>农村籍退役士兵老年生活补助</t>
  </si>
  <si>
    <t>2080807</t>
  </si>
  <si>
    <t>光荣院</t>
  </si>
  <si>
    <t>2080808</t>
  </si>
  <si>
    <t>褒扬纪念</t>
  </si>
  <si>
    <t>2080899</t>
  </si>
  <si>
    <t>其他优抚支出</t>
  </si>
  <si>
    <t>20809</t>
  </si>
  <si>
    <t>退役安置</t>
  </si>
  <si>
    <t>2080901</t>
  </si>
  <si>
    <t>退役士兵安置</t>
  </si>
  <si>
    <t>2080902</t>
  </si>
  <si>
    <t>军队移交政府的离退休人员安置</t>
  </si>
  <si>
    <t>2080903</t>
  </si>
  <si>
    <t>军队移交政府离退休干部管理机构</t>
  </si>
  <si>
    <t>2080904</t>
  </si>
  <si>
    <t>退役士兵管理教育</t>
  </si>
  <si>
    <t>2080905</t>
  </si>
  <si>
    <t>军队转业干部安置</t>
  </si>
  <si>
    <t>2080999</t>
  </si>
  <si>
    <t>其他退役安置支出</t>
  </si>
  <si>
    <t>20810</t>
  </si>
  <si>
    <t>社会福利</t>
  </si>
  <si>
    <t>2081001</t>
  </si>
  <si>
    <t>儿童福利</t>
  </si>
  <si>
    <t>2081002</t>
  </si>
  <si>
    <t>老年福利</t>
  </si>
  <si>
    <t>2081003</t>
  </si>
  <si>
    <t>康复辅具</t>
  </si>
  <si>
    <t>2081004</t>
  </si>
  <si>
    <t>殡葬</t>
  </si>
  <si>
    <t>2081005</t>
  </si>
  <si>
    <t>社会福利事业单位</t>
  </si>
  <si>
    <t>2081006</t>
  </si>
  <si>
    <t>养老服务</t>
  </si>
  <si>
    <t>2081099</t>
  </si>
  <si>
    <t>其他社会福利支出</t>
  </si>
  <si>
    <t>20811</t>
  </si>
  <si>
    <t>残疾人事业</t>
  </si>
  <si>
    <t>2081101</t>
  </si>
  <si>
    <t>2081102</t>
  </si>
  <si>
    <t>2081103</t>
  </si>
  <si>
    <t>2081104</t>
  </si>
  <si>
    <t>残疾人康复</t>
  </si>
  <si>
    <t>2081105</t>
  </si>
  <si>
    <t>残疾人就业</t>
  </si>
  <si>
    <t>2081106</t>
  </si>
  <si>
    <t>残疾人体育</t>
  </si>
  <si>
    <t>2081107</t>
  </si>
  <si>
    <t>残疾人生活和护理补贴</t>
  </si>
  <si>
    <t>2081199</t>
  </si>
  <si>
    <t>其他残疾人事业支出</t>
  </si>
  <si>
    <t>20816</t>
  </si>
  <si>
    <t>红十字事业</t>
  </si>
  <si>
    <t>2081601</t>
  </si>
  <si>
    <t>2081602</t>
  </si>
  <si>
    <t>2081603</t>
  </si>
  <si>
    <t>2081650</t>
  </si>
  <si>
    <t>2081699</t>
  </si>
  <si>
    <t>其他红十字事业支出</t>
  </si>
  <si>
    <t>20819</t>
  </si>
  <si>
    <t>最低生活保障</t>
  </si>
  <si>
    <t>2081901</t>
  </si>
  <si>
    <t>城市最低生活保障金支出</t>
  </si>
  <si>
    <t>2081902</t>
  </si>
  <si>
    <t>农村最低生活保障金支出</t>
  </si>
  <si>
    <t>20820</t>
  </si>
  <si>
    <t>临时救助</t>
  </si>
  <si>
    <t>2082001</t>
  </si>
  <si>
    <t>临时救助支出</t>
  </si>
  <si>
    <t>2082002</t>
  </si>
  <si>
    <t>流浪乞讨人员救助支出</t>
  </si>
  <si>
    <t>20821</t>
  </si>
  <si>
    <t>特困人员救助供养</t>
  </si>
  <si>
    <t>2082101</t>
  </si>
  <si>
    <t>城市特困人员救助供养支出</t>
  </si>
  <si>
    <t>2082102</t>
  </si>
  <si>
    <t>农村特困人员救助供养支出</t>
  </si>
  <si>
    <t>20824</t>
  </si>
  <si>
    <t>补充道路交通事故社会救助基金</t>
  </si>
  <si>
    <t>2082401</t>
  </si>
  <si>
    <t>交强险增值税补助基金支出</t>
  </si>
  <si>
    <t>2082402</t>
  </si>
  <si>
    <t>交强险罚款收入补助基金支出</t>
  </si>
  <si>
    <t>20825</t>
  </si>
  <si>
    <t>其他生活救助</t>
  </si>
  <si>
    <t>2082501</t>
  </si>
  <si>
    <t>其他城市生活救助</t>
  </si>
  <si>
    <t>2082502</t>
  </si>
  <si>
    <t>其他农村生活救助</t>
  </si>
  <si>
    <t>20826</t>
  </si>
  <si>
    <t>财政对基本养老保险基金的补助</t>
  </si>
  <si>
    <t>2082601</t>
  </si>
  <si>
    <t>财政对企业职工基本养老保险基金的补助</t>
  </si>
  <si>
    <t>2082602</t>
  </si>
  <si>
    <t>财政对城乡居民基本养老保险基金的补助</t>
  </si>
  <si>
    <t>2082699</t>
  </si>
  <si>
    <t>财政对其他基本养老保险基金的补助</t>
  </si>
  <si>
    <t>20827</t>
  </si>
  <si>
    <t>财政对其他社会保险基金的补助</t>
  </si>
  <si>
    <t>2082701</t>
  </si>
  <si>
    <t>财政对失业保险基金的补助</t>
  </si>
  <si>
    <t>2082702</t>
  </si>
  <si>
    <t>财政对工伤保险基金的补助</t>
  </si>
  <si>
    <t>2082799</t>
  </si>
  <si>
    <t>其他财政对社会保险基金的补助</t>
  </si>
  <si>
    <t>20828</t>
  </si>
  <si>
    <t>退役军人管理事务</t>
  </si>
  <si>
    <t>2082801</t>
  </si>
  <si>
    <t>2082802</t>
  </si>
  <si>
    <t>2082803</t>
  </si>
  <si>
    <t>2082804</t>
  </si>
  <si>
    <t>拥军优属</t>
  </si>
  <si>
    <t>2082805</t>
  </si>
  <si>
    <t>军供保障</t>
  </si>
  <si>
    <t>2082806</t>
  </si>
  <si>
    <t>2082850</t>
  </si>
  <si>
    <t>2082899</t>
  </si>
  <si>
    <t>其他退役军人事务管理支出</t>
  </si>
  <si>
    <t>财政代缴社会保险支出</t>
  </si>
  <si>
    <t>2083001</t>
  </si>
  <si>
    <t>财政代缴城乡居民基本养老保险费支出</t>
  </si>
  <si>
    <t>2083099</t>
  </si>
  <si>
    <t>财政代缴其他社会保险费支出</t>
  </si>
  <si>
    <t>20899</t>
  </si>
  <si>
    <t>其他社会保障和就业支出</t>
  </si>
  <si>
    <t>2089999</t>
  </si>
  <si>
    <t>210</t>
  </si>
  <si>
    <t>卫生健康支出</t>
  </si>
  <si>
    <t>21001</t>
  </si>
  <si>
    <t>卫生健康管理事务</t>
  </si>
  <si>
    <t>2100101</t>
  </si>
  <si>
    <t>2100102</t>
  </si>
  <si>
    <t>2100103</t>
  </si>
  <si>
    <t>2100199</t>
  </si>
  <si>
    <t>其他卫生健康管理事务支出</t>
  </si>
  <si>
    <t>21002</t>
  </si>
  <si>
    <t>公立医院</t>
  </si>
  <si>
    <t>2100201</t>
  </si>
  <si>
    <t>综合医院</t>
  </si>
  <si>
    <t>2100202</t>
  </si>
  <si>
    <t>中医（民族）医院</t>
  </si>
  <si>
    <t>2100203</t>
  </si>
  <si>
    <t>传染病医院</t>
  </si>
  <si>
    <t>2100204</t>
  </si>
  <si>
    <t>职业病防治医院</t>
  </si>
  <si>
    <t>2100205</t>
  </si>
  <si>
    <t>精神病医院</t>
  </si>
  <si>
    <t>2100206</t>
  </si>
  <si>
    <t>妇幼保健医院</t>
  </si>
  <si>
    <t>2100207</t>
  </si>
  <si>
    <t>儿童医院</t>
  </si>
  <si>
    <t>2100208</t>
  </si>
  <si>
    <t>其他专科医院</t>
  </si>
  <si>
    <t>2100209</t>
  </si>
  <si>
    <t>福利医院</t>
  </si>
  <si>
    <t>2100210</t>
  </si>
  <si>
    <t>行业医院</t>
  </si>
  <si>
    <t>2100211</t>
  </si>
  <si>
    <t>处理医疗欠费</t>
  </si>
  <si>
    <t>2100212</t>
  </si>
  <si>
    <t>康复医院</t>
  </si>
  <si>
    <t>2100213</t>
  </si>
  <si>
    <t>优抚医院</t>
  </si>
  <si>
    <t>2100299</t>
  </si>
  <si>
    <t>其他公立医院支出</t>
  </si>
  <si>
    <t>21003</t>
  </si>
  <si>
    <t>基层医疗卫生机构</t>
  </si>
  <si>
    <t>2100301</t>
  </si>
  <si>
    <t>城市社区卫生机构</t>
  </si>
  <si>
    <t>2100302</t>
  </si>
  <si>
    <t>乡镇卫生院</t>
  </si>
  <si>
    <t>2100399</t>
  </si>
  <si>
    <t>其他基层医疗卫生机构支出</t>
  </si>
  <si>
    <t>21004</t>
  </si>
  <si>
    <t>公共卫生</t>
  </si>
  <si>
    <t>2100401</t>
  </si>
  <si>
    <t>疾病预防控制机构</t>
  </si>
  <si>
    <t>2100402</t>
  </si>
  <si>
    <t>卫生监督机构</t>
  </si>
  <si>
    <t>2100403</t>
  </si>
  <si>
    <t>妇幼保健机构</t>
  </si>
  <si>
    <t>2100404</t>
  </si>
  <si>
    <t>精神卫生机构</t>
  </si>
  <si>
    <t>2100405</t>
  </si>
  <si>
    <t>应急救治机构</t>
  </si>
  <si>
    <t>2100406</t>
  </si>
  <si>
    <t>采供血机构</t>
  </si>
  <si>
    <t>2100407</t>
  </si>
  <si>
    <t>其他专业公共卫生机构</t>
  </si>
  <si>
    <t>2100408</t>
  </si>
  <si>
    <t>基本公共卫生服务</t>
  </si>
  <si>
    <t>2100409</t>
  </si>
  <si>
    <t>重大公共卫生服务</t>
  </si>
  <si>
    <t>2100410</t>
  </si>
  <si>
    <t>突发公共卫生事件应急处置</t>
  </si>
  <si>
    <t>2100499</t>
  </si>
  <si>
    <t>其他公共卫生支出</t>
  </si>
  <si>
    <t>21006</t>
  </si>
  <si>
    <t>中医药</t>
  </si>
  <si>
    <t>2100601</t>
  </si>
  <si>
    <t>中医（民族医）药专项</t>
  </si>
  <si>
    <t>2100699</t>
  </si>
  <si>
    <t>其他中医药支出</t>
  </si>
  <si>
    <t>21007</t>
  </si>
  <si>
    <t>计划生育事务</t>
  </si>
  <si>
    <t>2100716</t>
  </si>
  <si>
    <t>计划生育机构</t>
  </si>
  <si>
    <t>2100717</t>
  </si>
  <si>
    <t>计划生育服务</t>
  </si>
  <si>
    <t>2100799</t>
  </si>
  <si>
    <t>其他计划生育事务支出</t>
  </si>
  <si>
    <t>21011</t>
  </si>
  <si>
    <t>行政事业单位医疗</t>
  </si>
  <si>
    <t>2101101</t>
  </si>
  <si>
    <t>行政单位医疗</t>
  </si>
  <si>
    <t>2101102</t>
  </si>
  <si>
    <t>事业单位医疗</t>
  </si>
  <si>
    <t>2101103</t>
  </si>
  <si>
    <t>公务员医疗补助</t>
  </si>
  <si>
    <t>2101199</t>
  </si>
  <si>
    <t>其他行政事业单位医疗支出</t>
  </si>
  <si>
    <t>21012</t>
  </si>
  <si>
    <t>财政对基本医疗保险基金的补助</t>
  </si>
  <si>
    <t>2101201</t>
  </si>
  <si>
    <t>财政对职工基本医疗保险基金的补助</t>
  </si>
  <si>
    <t>2101202</t>
  </si>
  <si>
    <t>财政对城乡居民基本医疗保险基金的补助</t>
  </si>
  <si>
    <t>2101299</t>
  </si>
  <si>
    <t>财政对其他基本医疗保险基金的补助</t>
  </si>
  <si>
    <t>21013</t>
  </si>
  <si>
    <t>医疗救助</t>
  </si>
  <si>
    <t>2101301</t>
  </si>
  <si>
    <t>城乡医疗救助</t>
  </si>
  <si>
    <t>2101302</t>
  </si>
  <si>
    <t>疾病应急救助</t>
  </si>
  <si>
    <t>2101399</t>
  </si>
  <si>
    <t>其他医疗救助支出</t>
  </si>
  <si>
    <t>21014</t>
  </si>
  <si>
    <t>优抚对象医疗</t>
  </si>
  <si>
    <t>2101401</t>
  </si>
  <si>
    <t>优抚对象医疗补助</t>
  </si>
  <si>
    <t>2101499</t>
  </si>
  <si>
    <t>其他优抚对象医疗支出</t>
  </si>
  <si>
    <t>21015</t>
  </si>
  <si>
    <t>医疗保障管理事务</t>
  </si>
  <si>
    <t>2101501</t>
  </si>
  <si>
    <t>2101502</t>
  </si>
  <si>
    <t>2101503</t>
  </si>
  <si>
    <t>2101504</t>
  </si>
  <si>
    <t>2101505</t>
  </si>
  <si>
    <t>医疗保障政策管理</t>
  </si>
  <si>
    <t>2101506</t>
  </si>
  <si>
    <t>医疗保障经办事务</t>
  </si>
  <si>
    <t>2101550</t>
  </si>
  <si>
    <t>2101599</t>
  </si>
  <si>
    <t>其他医疗保障管理事务支出</t>
  </si>
  <si>
    <t>21016</t>
  </si>
  <si>
    <t>老龄卫生健康事务</t>
  </si>
  <si>
    <t>2101601</t>
  </si>
  <si>
    <t>中医药事务</t>
  </si>
  <si>
    <t>2101702</t>
  </si>
  <si>
    <t>2101703</t>
  </si>
  <si>
    <t>2101704</t>
  </si>
  <si>
    <t>2101799</t>
  </si>
  <si>
    <t>其他中医药事务支出</t>
  </si>
  <si>
    <t>疾病预防控制事务</t>
  </si>
  <si>
    <t>2101801</t>
  </si>
  <si>
    <t>2101802</t>
  </si>
  <si>
    <t>2101803</t>
  </si>
  <si>
    <t>2101899</t>
  </si>
  <si>
    <t>其他疾病预防控制事务支出</t>
  </si>
  <si>
    <t>托育服务</t>
  </si>
  <si>
    <t>托育机构</t>
  </si>
  <si>
    <t>其他托育服务支出</t>
  </si>
  <si>
    <t>21099</t>
  </si>
  <si>
    <t>其他卫生健康支出</t>
  </si>
  <si>
    <t>2109999</t>
  </si>
  <si>
    <t>211</t>
  </si>
  <si>
    <t>节能环保支出</t>
  </si>
  <si>
    <t>21101</t>
  </si>
  <si>
    <t>环境保护管理事务</t>
  </si>
  <si>
    <t>2110101</t>
  </si>
  <si>
    <t>2110102</t>
  </si>
  <si>
    <t>2110103</t>
  </si>
  <si>
    <t>2110104</t>
  </si>
  <si>
    <t>生态环境保护宣传</t>
  </si>
  <si>
    <t>2110105</t>
  </si>
  <si>
    <t>环境保护法规、规划及标准</t>
  </si>
  <si>
    <t>2110106</t>
  </si>
  <si>
    <t>生态环境国际合作及履约</t>
  </si>
  <si>
    <t>2110107</t>
  </si>
  <si>
    <t>生态环境保护行政许可</t>
  </si>
  <si>
    <t>2110108</t>
  </si>
  <si>
    <t>应对气候变化管理事务</t>
  </si>
  <si>
    <t>2110199</t>
  </si>
  <si>
    <t>其他环境保护管理事务支出</t>
  </si>
  <si>
    <t>21102</t>
  </si>
  <si>
    <t>环境监测与监察</t>
  </si>
  <si>
    <t>2110203</t>
  </si>
  <si>
    <t>建设项目环评审查与监督</t>
  </si>
  <si>
    <t>2110204</t>
  </si>
  <si>
    <t>核与辐射安全监督</t>
  </si>
  <si>
    <t>2110299</t>
  </si>
  <si>
    <t>其他环境监测与监察支出</t>
  </si>
  <si>
    <t>21103</t>
  </si>
  <si>
    <t>污染防治</t>
  </si>
  <si>
    <t>2110301</t>
  </si>
  <si>
    <t>大气</t>
  </si>
  <si>
    <t>2110302</t>
  </si>
  <si>
    <t>水体</t>
  </si>
  <si>
    <t>2110303</t>
  </si>
  <si>
    <t>噪声</t>
  </si>
  <si>
    <t>2110304</t>
  </si>
  <si>
    <t>固体废弃物与化学品</t>
  </si>
  <si>
    <t>2110305</t>
  </si>
  <si>
    <t>放射源和放射性废物监管</t>
  </si>
  <si>
    <t>2110306</t>
  </si>
  <si>
    <t>辐射</t>
  </si>
  <si>
    <t>2110307</t>
  </si>
  <si>
    <t>土壤</t>
  </si>
  <si>
    <t>2110399</t>
  </si>
  <si>
    <t>其他污染防治支出</t>
  </si>
  <si>
    <t>21104</t>
  </si>
  <si>
    <t>自然生态保护</t>
  </si>
  <si>
    <t>2110401</t>
  </si>
  <si>
    <t>生态保护</t>
  </si>
  <si>
    <t>2110402</t>
  </si>
  <si>
    <t>农村环境保护</t>
  </si>
  <si>
    <t>2110404</t>
  </si>
  <si>
    <t>生物及物种资源保护</t>
  </si>
  <si>
    <t>2110405</t>
  </si>
  <si>
    <t>草原生态修复治理</t>
  </si>
  <si>
    <t>2110406</t>
  </si>
  <si>
    <t>自然保护地</t>
  </si>
  <si>
    <t>2110499</t>
  </si>
  <si>
    <t>其他自然生态保护支出</t>
  </si>
  <si>
    <t>21105</t>
  </si>
  <si>
    <t>天然林保护</t>
  </si>
  <si>
    <t>2110501</t>
  </si>
  <si>
    <t>森林管护</t>
  </si>
  <si>
    <t>2110502</t>
  </si>
  <si>
    <t>社会保险补助</t>
  </si>
  <si>
    <t>2110503</t>
  </si>
  <si>
    <t>政策性社会性支出补助</t>
  </si>
  <si>
    <t>2110506</t>
  </si>
  <si>
    <t>天然林保护工程建设</t>
  </si>
  <si>
    <t>2110507</t>
  </si>
  <si>
    <t>停伐补助</t>
  </si>
  <si>
    <t>2110599</t>
  </si>
  <si>
    <t>其他森林保护修复支出</t>
  </si>
  <si>
    <t>21106</t>
  </si>
  <si>
    <t>退耕还林还草</t>
  </si>
  <si>
    <t>2110602</t>
  </si>
  <si>
    <t>退耕现金</t>
  </si>
  <si>
    <t>2110603</t>
  </si>
  <si>
    <t>退耕还林粮食折现补贴</t>
  </si>
  <si>
    <t>2110604</t>
  </si>
  <si>
    <t>退耕还林粮食费用补贴</t>
  </si>
  <si>
    <t>2110605</t>
  </si>
  <si>
    <t>退耕还林工程建设</t>
  </si>
  <si>
    <t>2110699</t>
  </si>
  <si>
    <t>其他退耕还林还草支出</t>
  </si>
  <si>
    <t>21107</t>
  </si>
  <si>
    <t>风沙荒漠治理</t>
  </si>
  <si>
    <t>2110704</t>
  </si>
  <si>
    <t>京津风沙源治理工程建设</t>
  </si>
  <si>
    <t>2110799</t>
  </si>
  <si>
    <t>其他风沙荒漠治理支出</t>
  </si>
  <si>
    <t>21108</t>
  </si>
  <si>
    <t>退牧还草</t>
  </si>
  <si>
    <t>2110804</t>
  </si>
  <si>
    <t>退牧还草工程建设</t>
  </si>
  <si>
    <t>2110899</t>
  </si>
  <si>
    <t>其他退牧还草支出</t>
  </si>
  <si>
    <t>2110901</t>
  </si>
  <si>
    <t>已垦草原退耕还草</t>
  </si>
  <si>
    <t>2111001</t>
  </si>
  <si>
    <t>能源节约利用</t>
  </si>
  <si>
    <t>21111</t>
  </si>
  <si>
    <t>污染减排</t>
  </si>
  <si>
    <t>2111101</t>
  </si>
  <si>
    <t>生态环境监测与信息</t>
  </si>
  <si>
    <t>2111102</t>
  </si>
  <si>
    <t>生态环境执法监察</t>
  </si>
  <si>
    <t>2111103</t>
  </si>
  <si>
    <t>减排专项支出</t>
  </si>
  <si>
    <t>2111104</t>
  </si>
  <si>
    <t>清洁生产专项支出</t>
  </si>
  <si>
    <t>2111199</t>
  </si>
  <si>
    <t>其他污染减排支出</t>
  </si>
  <si>
    <t>2111201</t>
  </si>
  <si>
    <t>可再生能源</t>
  </si>
  <si>
    <t>其他清洁能源支出</t>
  </si>
  <si>
    <t>2111301</t>
  </si>
  <si>
    <t>循环经济</t>
  </si>
  <si>
    <t>21114</t>
  </si>
  <si>
    <t>能源管理事务</t>
  </si>
  <si>
    <t>2111401</t>
  </si>
  <si>
    <t>2111402</t>
  </si>
  <si>
    <t>2111403</t>
  </si>
  <si>
    <t>2111406</t>
  </si>
  <si>
    <t>能源科技装备</t>
  </si>
  <si>
    <t>2111407</t>
  </si>
  <si>
    <t>能源行业管理</t>
  </si>
  <si>
    <t>2111408</t>
  </si>
  <si>
    <t>能源管理</t>
  </si>
  <si>
    <t>2111411</t>
  </si>
  <si>
    <t>2111413</t>
  </si>
  <si>
    <t>农村电网建设</t>
  </si>
  <si>
    <t>2111450</t>
  </si>
  <si>
    <t>2111499</t>
  </si>
  <si>
    <t>其他能源管理事务支出</t>
  </si>
  <si>
    <t>21199</t>
  </si>
  <si>
    <t>其他节能环保支出</t>
  </si>
  <si>
    <t>2119999</t>
  </si>
  <si>
    <t>212</t>
  </si>
  <si>
    <t>城乡社区支出</t>
  </si>
  <si>
    <t>21201</t>
  </si>
  <si>
    <t>城乡社区管理事务</t>
  </si>
  <si>
    <t>2120101</t>
  </si>
  <si>
    <t>2120102</t>
  </si>
  <si>
    <t>2120103</t>
  </si>
  <si>
    <t>2120104</t>
  </si>
  <si>
    <t>城管执法</t>
  </si>
  <si>
    <t>2120105</t>
  </si>
  <si>
    <t>工程建设标准规范编制与监管</t>
  </si>
  <si>
    <t>2120106</t>
  </si>
  <si>
    <t>工程建设管理</t>
  </si>
  <si>
    <t>2120107</t>
  </si>
  <si>
    <t>市政公用行业市场监管</t>
  </si>
  <si>
    <t>2120109</t>
  </si>
  <si>
    <t>住宅建设与房地产市场监管</t>
  </si>
  <si>
    <t>2120110</t>
  </si>
  <si>
    <t>执业资格注册、资质审查</t>
  </si>
  <si>
    <t>2120199</t>
  </si>
  <si>
    <t>其他城乡社区管理事务支出</t>
  </si>
  <si>
    <t>2120201</t>
  </si>
  <si>
    <t>城乡社区规划与管理</t>
  </si>
  <si>
    <t>21203</t>
  </si>
  <si>
    <t>城乡社区公共设施</t>
  </si>
  <si>
    <t>2120303</t>
  </si>
  <si>
    <t>小城镇基础设施建设</t>
  </si>
  <si>
    <t>2120399</t>
  </si>
  <si>
    <t>其他城乡社区公共设施支出</t>
  </si>
  <si>
    <t>21205</t>
  </si>
  <si>
    <t>城乡社区环境卫生</t>
  </si>
  <si>
    <t>2120501</t>
  </si>
  <si>
    <t>21206</t>
  </si>
  <si>
    <t>建设市场管理与监督</t>
  </si>
  <si>
    <t>2120601</t>
  </si>
  <si>
    <t>21299</t>
  </si>
  <si>
    <t>其他城乡社区支出</t>
  </si>
  <si>
    <t>2129999</t>
  </si>
  <si>
    <t>213</t>
  </si>
  <si>
    <t>农林水支出</t>
  </si>
  <si>
    <t>21301</t>
  </si>
  <si>
    <t>农业农村</t>
  </si>
  <si>
    <t>2130101</t>
  </si>
  <si>
    <t>2130102</t>
  </si>
  <si>
    <t>2130103</t>
  </si>
  <si>
    <t>2130104</t>
  </si>
  <si>
    <t>2130105</t>
  </si>
  <si>
    <t>农垦运行</t>
  </si>
  <si>
    <t>2130106</t>
  </si>
  <si>
    <t>科技转化与推广服务</t>
  </si>
  <si>
    <t>2130108</t>
  </si>
  <si>
    <t>病虫害控制</t>
  </si>
  <si>
    <t>2130109</t>
  </si>
  <si>
    <t>农产品质量安全</t>
  </si>
  <si>
    <t>2130110</t>
  </si>
  <si>
    <t>执法监管</t>
  </si>
  <si>
    <t>2130111</t>
  </si>
  <si>
    <t>统计监测与信息服务</t>
  </si>
  <si>
    <t>2130112</t>
  </si>
  <si>
    <t>行业业务管理</t>
  </si>
  <si>
    <t>2130114</t>
  </si>
  <si>
    <t>对外交流与合作</t>
  </si>
  <si>
    <t>2130119</t>
  </si>
  <si>
    <t>防灾救灾</t>
  </si>
  <si>
    <t>2130120</t>
  </si>
  <si>
    <t>稳定农民收入补贴</t>
  </si>
  <si>
    <t>2130121</t>
  </si>
  <si>
    <t>农业结构调整补贴</t>
  </si>
  <si>
    <t>2130122</t>
  </si>
  <si>
    <t>农业生产发展</t>
  </si>
  <si>
    <t>2130124</t>
  </si>
  <si>
    <t>农村合作经济</t>
  </si>
  <si>
    <t>2130125</t>
  </si>
  <si>
    <t>农产品加工与促销</t>
  </si>
  <si>
    <t>2130126</t>
  </si>
  <si>
    <t>农村社会事业</t>
  </si>
  <si>
    <t>2130135</t>
  </si>
  <si>
    <t>农业生态资源保护</t>
  </si>
  <si>
    <t>2130142</t>
  </si>
  <si>
    <t>乡村道路建设</t>
  </si>
  <si>
    <t>2130148</t>
  </si>
  <si>
    <t>渔业发展</t>
  </si>
  <si>
    <t>2130152</t>
  </si>
  <si>
    <t>对高校毕业生到基层任职补助</t>
  </si>
  <si>
    <t>2130153</t>
  </si>
  <si>
    <t>耕地建设与利用</t>
  </si>
  <si>
    <t>2130199</t>
  </si>
  <si>
    <t>其他农业农村支出</t>
  </si>
  <si>
    <t>21302</t>
  </si>
  <si>
    <t>林业和草原</t>
  </si>
  <si>
    <t>2130201</t>
  </si>
  <si>
    <t>2130202</t>
  </si>
  <si>
    <t>2130203</t>
  </si>
  <si>
    <t>2130204</t>
  </si>
  <si>
    <t>事业机构</t>
  </si>
  <si>
    <t>2130205</t>
  </si>
  <si>
    <t>森林资源培育</t>
  </si>
  <si>
    <t>2130206</t>
  </si>
  <si>
    <t>技术推广与转化</t>
  </si>
  <si>
    <t>2130207</t>
  </si>
  <si>
    <t>森林资源管理</t>
  </si>
  <si>
    <t>2130209</t>
  </si>
  <si>
    <t>森林生态效益补偿</t>
  </si>
  <si>
    <t>2130211</t>
  </si>
  <si>
    <t>动植物保护</t>
  </si>
  <si>
    <t>2130212</t>
  </si>
  <si>
    <t>湿地保护</t>
  </si>
  <si>
    <t>2130213</t>
  </si>
  <si>
    <t>执法与监督</t>
  </si>
  <si>
    <t>2130217</t>
  </si>
  <si>
    <t>防沙治沙</t>
  </si>
  <si>
    <t>2130220</t>
  </si>
  <si>
    <t>2130221</t>
  </si>
  <si>
    <t>产业化管理</t>
  </si>
  <si>
    <t>2130223</t>
  </si>
  <si>
    <t>信息管理</t>
  </si>
  <si>
    <t>2130226</t>
  </si>
  <si>
    <t>林区公共支出</t>
  </si>
  <si>
    <t>2130227</t>
  </si>
  <si>
    <t>贷款贴息</t>
  </si>
  <si>
    <t>2130234</t>
  </si>
  <si>
    <t>林业草原防灾减灾</t>
  </si>
  <si>
    <t>2130236</t>
  </si>
  <si>
    <t>草原管理</t>
  </si>
  <si>
    <t>2130237</t>
  </si>
  <si>
    <t>2130238</t>
  </si>
  <si>
    <t>2130299</t>
  </si>
  <si>
    <t>其他林业和草原支出</t>
  </si>
  <si>
    <t>21303</t>
  </si>
  <si>
    <t>水利</t>
  </si>
  <si>
    <t>2130301</t>
  </si>
  <si>
    <t>2130302</t>
  </si>
  <si>
    <t>2130303</t>
  </si>
  <si>
    <t>2130304</t>
  </si>
  <si>
    <t>水利行业业务管理</t>
  </si>
  <si>
    <t>2130305</t>
  </si>
  <si>
    <t>水利工程建设</t>
  </si>
  <si>
    <t>2130306</t>
  </si>
  <si>
    <t>水利工程运行与维护</t>
  </si>
  <si>
    <t>2130307</t>
  </si>
  <si>
    <t>长江黄河等流域管理</t>
  </si>
  <si>
    <t>2130308</t>
  </si>
  <si>
    <t>水利前期工作</t>
  </si>
  <si>
    <t>2130309</t>
  </si>
  <si>
    <t>水利执法监督</t>
  </si>
  <si>
    <t>2130310</t>
  </si>
  <si>
    <t>水土保持</t>
  </si>
  <si>
    <t>2130311</t>
  </si>
  <si>
    <t>水资源节约管理与保护</t>
  </si>
  <si>
    <t>2130312</t>
  </si>
  <si>
    <t>水质监测</t>
  </si>
  <si>
    <t>2130313</t>
  </si>
  <si>
    <t>水文测报</t>
  </si>
  <si>
    <t>2130314</t>
  </si>
  <si>
    <t>防汛</t>
  </si>
  <si>
    <t>2130315</t>
  </si>
  <si>
    <t>抗旱</t>
  </si>
  <si>
    <t>2130316</t>
  </si>
  <si>
    <t>农村水利</t>
  </si>
  <si>
    <t>2130317</t>
  </si>
  <si>
    <t>水利技术推广</t>
  </si>
  <si>
    <t>2130318</t>
  </si>
  <si>
    <t>国际河流治理与管理</t>
  </si>
  <si>
    <t>2130319</t>
  </si>
  <si>
    <t>江河湖库水系综合整治</t>
  </si>
  <si>
    <t>2130321</t>
  </si>
  <si>
    <t>大中型水库移民后期扶持专项支出</t>
  </si>
  <si>
    <t>2130322</t>
  </si>
  <si>
    <t>水利安全监督</t>
  </si>
  <si>
    <t>2130333</t>
  </si>
  <si>
    <t>2130334</t>
  </si>
  <si>
    <t>水利建设征地及移民支出</t>
  </si>
  <si>
    <t>2130335</t>
  </si>
  <si>
    <t>农村供水</t>
  </si>
  <si>
    <t>2130336</t>
  </si>
  <si>
    <t>南水北调工程建设</t>
  </si>
  <si>
    <t>2130337</t>
  </si>
  <si>
    <t>南水北调工程管理</t>
  </si>
  <si>
    <t>2130399</t>
  </si>
  <si>
    <t>其他水利支出</t>
  </si>
  <si>
    <t>21305</t>
  </si>
  <si>
    <t>巩固脱贫衔接乡村振兴</t>
  </si>
  <si>
    <t>2130504</t>
  </si>
  <si>
    <t>农村基础设施建设</t>
  </si>
  <si>
    <t>2130505</t>
  </si>
  <si>
    <t>生产发展</t>
  </si>
  <si>
    <t>2130506</t>
  </si>
  <si>
    <t>社会发展</t>
  </si>
  <si>
    <t>2130507</t>
  </si>
  <si>
    <t>贷款奖补和贴息</t>
  </si>
  <si>
    <t>2130508</t>
  </si>
  <si>
    <t>“三西”农业建设专项补助</t>
  </si>
  <si>
    <t>2130599</t>
  </si>
  <si>
    <t>其他巩固脱贫攻坚成果衔接乡村振兴支出</t>
  </si>
  <si>
    <t>21307</t>
  </si>
  <si>
    <t>农村综合改革</t>
  </si>
  <si>
    <t>2130701</t>
  </si>
  <si>
    <t>对村级公益事业建设的补助</t>
  </si>
  <si>
    <t>2130705</t>
  </si>
  <si>
    <t>对村民委员会和村党支部的补助</t>
  </si>
  <si>
    <t>2130706</t>
  </si>
  <si>
    <t>对村集体经济组织的补助</t>
  </si>
  <si>
    <t>2130707</t>
  </si>
  <si>
    <t>农村综合改革示范试点补助</t>
  </si>
  <si>
    <t>2130799</t>
  </si>
  <si>
    <t>其他农村综合改革支出</t>
  </si>
  <si>
    <t>21308</t>
  </si>
  <si>
    <t>普惠金融发展支出</t>
  </si>
  <si>
    <t>2130801</t>
  </si>
  <si>
    <t>支持农村金融机构</t>
  </si>
  <si>
    <t>2130803</t>
  </si>
  <si>
    <t>农业保险保费补贴</t>
  </si>
  <si>
    <t>2130804</t>
  </si>
  <si>
    <t>创业担保贷款贴息及奖补</t>
  </si>
  <si>
    <t>2130805</t>
  </si>
  <si>
    <t>补充创业担保贷款基金</t>
  </si>
  <si>
    <t>2130899</t>
  </si>
  <si>
    <t>其他普惠金融发展支出</t>
  </si>
  <si>
    <t>21309</t>
  </si>
  <si>
    <t>目标价格补贴</t>
  </si>
  <si>
    <t>2130901</t>
  </si>
  <si>
    <t>棉花目标价格补贴</t>
  </si>
  <si>
    <t>2130999</t>
  </si>
  <si>
    <t>其他目标价格补贴</t>
  </si>
  <si>
    <t>21399</t>
  </si>
  <si>
    <t>其他农林水支出</t>
  </si>
  <si>
    <t>2139901</t>
  </si>
  <si>
    <t>化解其他公益性乡村债务支出</t>
  </si>
  <si>
    <t>2139999</t>
  </si>
  <si>
    <t>214</t>
  </si>
  <si>
    <t>交通运输支出</t>
  </si>
  <si>
    <t>21401</t>
  </si>
  <si>
    <t>公路水路运输</t>
  </si>
  <si>
    <t>2140101</t>
  </si>
  <si>
    <t>2140102</t>
  </si>
  <si>
    <t>2140103</t>
  </si>
  <si>
    <t>2140104</t>
  </si>
  <si>
    <t>公路建设</t>
  </si>
  <si>
    <t>2140106</t>
  </si>
  <si>
    <t>公路养护</t>
  </si>
  <si>
    <t>2140109</t>
  </si>
  <si>
    <t>交通运输信息化建设</t>
  </si>
  <si>
    <t>2140110</t>
  </si>
  <si>
    <t>公路和运输安全</t>
  </si>
  <si>
    <t>2140112</t>
  </si>
  <si>
    <t>公路运输管理</t>
  </si>
  <si>
    <t>2140114</t>
  </si>
  <si>
    <t>公路和运输技术标准化建设</t>
  </si>
  <si>
    <t>2140122</t>
  </si>
  <si>
    <t>水运建设</t>
  </si>
  <si>
    <t>2140123</t>
  </si>
  <si>
    <t>航道维护</t>
  </si>
  <si>
    <t>2140127</t>
  </si>
  <si>
    <t>船舶检验</t>
  </si>
  <si>
    <t>2140128</t>
  </si>
  <si>
    <t>救助打捞</t>
  </si>
  <si>
    <t>2140129</t>
  </si>
  <si>
    <t>内河运输</t>
  </si>
  <si>
    <t>2140130</t>
  </si>
  <si>
    <t>远洋运输</t>
  </si>
  <si>
    <t>2140131</t>
  </si>
  <si>
    <t>海事管理</t>
  </si>
  <si>
    <t>2140133</t>
  </si>
  <si>
    <t>航标事业发展支出</t>
  </si>
  <si>
    <t>2140136</t>
  </si>
  <si>
    <t>水路运输管理支出</t>
  </si>
  <si>
    <t>2140138</t>
  </si>
  <si>
    <t>口岸建设</t>
  </si>
  <si>
    <t>2140199</t>
  </si>
  <si>
    <t>其他公路水路运输支出</t>
  </si>
  <si>
    <t>21402</t>
  </si>
  <si>
    <t>铁路运输</t>
  </si>
  <si>
    <t>2140201</t>
  </si>
  <si>
    <t>2140202</t>
  </si>
  <si>
    <t>2140203</t>
  </si>
  <si>
    <t>2140204</t>
  </si>
  <si>
    <t>铁路路网建设</t>
  </si>
  <si>
    <t>2140205</t>
  </si>
  <si>
    <t>铁路还贷专项</t>
  </si>
  <si>
    <t>2140206</t>
  </si>
  <si>
    <t>铁路安全</t>
  </si>
  <si>
    <t>2140207</t>
  </si>
  <si>
    <t>铁路专项运输</t>
  </si>
  <si>
    <t>2140208</t>
  </si>
  <si>
    <t>行业监管</t>
  </si>
  <si>
    <t>2140299</t>
  </si>
  <si>
    <t>其他铁路运输支出</t>
  </si>
  <si>
    <t>21403</t>
  </si>
  <si>
    <t>民用航空运输</t>
  </si>
  <si>
    <t>2140301</t>
  </si>
  <si>
    <t>2140302</t>
  </si>
  <si>
    <t>2140303</t>
  </si>
  <si>
    <t>2140304</t>
  </si>
  <si>
    <t>机场建设</t>
  </si>
  <si>
    <t>2140305</t>
  </si>
  <si>
    <t>空管系统建设</t>
  </si>
  <si>
    <t>2140306</t>
  </si>
  <si>
    <t>民航还贷专项支出</t>
  </si>
  <si>
    <t>2140307</t>
  </si>
  <si>
    <t>民用航空安全</t>
  </si>
  <si>
    <t>2140308</t>
  </si>
  <si>
    <t>民航专项运输</t>
  </si>
  <si>
    <t>2140399</t>
  </si>
  <si>
    <t>其他民用航空运输支出</t>
  </si>
  <si>
    <t>21405</t>
  </si>
  <si>
    <t>邮政业支出</t>
  </si>
  <si>
    <t>2140501</t>
  </si>
  <si>
    <t>2140502</t>
  </si>
  <si>
    <t>2140503</t>
  </si>
  <si>
    <t>2140504</t>
  </si>
  <si>
    <t>2140505</t>
  </si>
  <si>
    <t>邮政普遍服务与特殊服务</t>
  </si>
  <si>
    <t>2140599</t>
  </si>
  <si>
    <t>其他邮政业支出</t>
  </si>
  <si>
    <t>21406</t>
  </si>
  <si>
    <t>车辆购置税支出</t>
  </si>
  <si>
    <t>2140601</t>
  </si>
  <si>
    <t>车辆购置税用于公路等基础设施建设支出</t>
  </si>
  <si>
    <t>2140602</t>
  </si>
  <si>
    <t>车辆购置税用于农村公路建设支出</t>
  </si>
  <si>
    <t>2140603</t>
  </si>
  <si>
    <t>车辆购置税用于老旧汽车报废更新补贴</t>
  </si>
  <si>
    <t>2140699</t>
  </si>
  <si>
    <t>车辆购置税其他支出</t>
  </si>
  <si>
    <t>21499</t>
  </si>
  <si>
    <t>其他交通运输支出</t>
  </si>
  <si>
    <t>2149901</t>
  </si>
  <si>
    <t>公共交通运营补助</t>
  </si>
  <si>
    <t>2149999</t>
  </si>
  <si>
    <t>215</t>
  </si>
  <si>
    <t>资源勘探工业信息等支出</t>
  </si>
  <si>
    <t>21501</t>
  </si>
  <si>
    <t>资源勘探开发</t>
  </si>
  <si>
    <t>2150101</t>
  </si>
  <si>
    <t>2150102</t>
  </si>
  <si>
    <t>2150103</t>
  </si>
  <si>
    <t>2150104</t>
  </si>
  <si>
    <t>煤炭勘探开采和洗选</t>
  </si>
  <si>
    <t>2150105</t>
  </si>
  <si>
    <t>石油和天然气勘探开采</t>
  </si>
  <si>
    <t>2150106</t>
  </si>
  <si>
    <t>黑色金属矿勘探和采选</t>
  </si>
  <si>
    <t>2150107</t>
  </si>
  <si>
    <t>有色金属矿勘探和采选</t>
  </si>
  <si>
    <t>2150108</t>
  </si>
  <si>
    <t>非金属矿勘探和采选</t>
  </si>
  <si>
    <t>2150199</t>
  </si>
  <si>
    <t>其他资源勘探业支出</t>
  </si>
  <si>
    <t>21502</t>
  </si>
  <si>
    <t>制造业</t>
  </si>
  <si>
    <t>2150201</t>
  </si>
  <si>
    <t>2150202</t>
  </si>
  <si>
    <t>2150203</t>
  </si>
  <si>
    <t>2150204</t>
  </si>
  <si>
    <t>纺织业</t>
  </si>
  <si>
    <t>2150205</t>
  </si>
  <si>
    <t>医药制造业</t>
  </si>
  <si>
    <t>2150206</t>
  </si>
  <si>
    <t>非金属矿物制品业</t>
  </si>
  <si>
    <t>2150207</t>
  </si>
  <si>
    <t>通信设备、计算机及其他电子设备制造业</t>
  </si>
  <si>
    <t>2150208</t>
  </si>
  <si>
    <t>交通运输设备制造业</t>
  </si>
  <si>
    <t>2150209</t>
  </si>
  <si>
    <t>电气机械及器材制造业</t>
  </si>
  <si>
    <t>2150210</t>
  </si>
  <si>
    <t>工艺品及其他制造业</t>
  </si>
  <si>
    <t>2150212</t>
  </si>
  <si>
    <t>石油加工、炼焦及核燃料加工业</t>
  </si>
  <si>
    <t>2150213</t>
  </si>
  <si>
    <t>化学原料及化学制品制造业</t>
  </si>
  <si>
    <t>2150214</t>
  </si>
  <si>
    <t>黑色金属冶炼及压延加工业</t>
  </si>
  <si>
    <t>2150215</t>
  </si>
  <si>
    <t>有色金属冶炼及压延加工业</t>
  </si>
  <si>
    <t>2150299</t>
  </si>
  <si>
    <t>其他制造业支出</t>
  </si>
  <si>
    <t>21503</t>
  </si>
  <si>
    <t>建筑业</t>
  </si>
  <si>
    <t>2150301</t>
  </si>
  <si>
    <t>2150302</t>
  </si>
  <si>
    <t>2150303</t>
  </si>
  <si>
    <t>2150399</t>
  </si>
  <si>
    <t>其他建筑业支出</t>
  </si>
  <si>
    <t>21505</t>
  </si>
  <si>
    <t>工业和信息产业监管</t>
  </si>
  <si>
    <t>2150501</t>
  </si>
  <si>
    <t>2150502</t>
  </si>
  <si>
    <t>2150503</t>
  </si>
  <si>
    <t>2150505</t>
  </si>
  <si>
    <t>战备应急</t>
  </si>
  <si>
    <t>2150507</t>
  </si>
  <si>
    <t>专用通信</t>
  </si>
  <si>
    <t>2150508</t>
  </si>
  <si>
    <t>无线电及信息通信监管</t>
  </si>
  <si>
    <t>2150516</t>
  </si>
  <si>
    <t>工程建设及运行维护</t>
  </si>
  <si>
    <t>2150517</t>
  </si>
  <si>
    <t>产业发展</t>
  </si>
  <si>
    <t>2150550</t>
  </si>
  <si>
    <t>2150599</t>
  </si>
  <si>
    <t>其他工业和信息产业支出</t>
  </si>
  <si>
    <t>21507</t>
  </si>
  <si>
    <t>国有资产监管</t>
  </si>
  <si>
    <t>2150701</t>
  </si>
  <si>
    <t>2150702</t>
  </si>
  <si>
    <t>2150703</t>
  </si>
  <si>
    <t>2150704</t>
  </si>
  <si>
    <t>国有企业监事会专项</t>
  </si>
  <si>
    <t>2150705</t>
  </si>
  <si>
    <t>中央企业专项管理</t>
  </si>
  <si>
    <t>2150799</t>
  </si>
  <si>
    <t>其他国有资产监管支出</t>
  </si>
  <si>
    <t>21508</t>
  </si>
  <si>
    <t>支持中小企业发展和管理支出</t>
  </si>
  <si>
    <t>2150801</t>
  </si>
  <si>
    <t>2150802</t>
  </si>
  <si>
    <t>2150803</t>
  </si>
  <si>
    <t>2150804</t>
  </si>
  <si>
    <t>科技型中小企业技术创新基金</t>
  </si>
  <si>
    <t>2150805</t>
  </si>
  <si>
    <t>中小企业发展专项</t>
  </si>
  <si>
    <t>2150806</t>
  </si>
  <si>
    <t>减免房租补贴</t>
  </si>
  <si>
    <t>2150899</t>
  </si>
  <si>
    <t>其他支持中小企业发展和管理支出</t>
  </si>
  <si>
    <t>21599</t>
  </si>
  <si>
    <t>其他资源勘探工业信息等支出</t>
  </si>
  <si>
    <t>2159901</t>
  </si>
  <si>
    <t>黄金事务</t>
  </si>
  <si>
    <t>2159904</t>
  </si>
  <si>
    <t>技术改造支出</t>
  </si>
  <si>
    <t>2159905</t>
  </si>
  <si>
    <t>中药材扶持资金支出</t>
  </si>
  <si>
    <t>2159906</t>
  </si>
  <si>
    <t>重点产业振兴和技术改造项目贷款贴息</t>
  </si>
  <si>
    <t>2159999</t>
  </si>
  <si>
    <t>216</t>
  </si>
  <si>
    <t>商业服务业等支出</t>
  </si>
  <si>
    <t>21602</t>
  </si>
  <si>
    <t>商业流通事务</t>
  </si>
  <si>
    <t>2160201</t>
  </si>
  <si>
    <t>2160202</t>
  </si>
  <si>
    <t>2160203</t>
  </si>
  <si>
    <t>2160216</t>
  </si>
  <si>
    <t>食品流通安全补贴</t>
  </si>
  <si>
    <t>2160217</t>
  </si>
  <si>
    <t>市场监测及信息管理</t>
  </si>
  <si>
    <t>2160218</t>
  </si>
  <si>
    <t>民贸企业补贴</t>
  </si>
  <si>
    <t>2160219</t>
  </si>
  <si>
    <t>民贸民品贷款贴息</t>
  </si>
  <si>
    <t>2160250</t>
  </si>
  <si>
    <t>2160299</t>
  </si>
  <si>
    <t>其他商业流通事务支出</t>
  </si>
  <si>
    <t>21606</t>
  </si>
  <si>
    <t>涉外发展服务支出</t>
  </si>
  <si>
    <t>2160601</t>
  </si>
  <si>
    <t>2160602</t>
  </si>
  <si>
    <t>2160603</t>
  </si>
  <si>
    <t>2160607</t>
  </si>
  <si>
    <t>外商投资环境建设补助资金</t>
  </si>
  <si>
    <t>2160699</t>
  </si>
  <si>
    <t>其他涉外发展服务支出</t>
  </si>
  <si>
    <t>21699</t>
  </si>
  <si>
    <t>其他商业服务业等支出</t>
  </si>
  <si>
    <t>2169901</t>
  </si>
  <si>
    <t>服务业基础设施建设</t>
  </si>
  <si>
    <t>2169999</t>
  </si>
  <si>
    <t>217</t>
  </si>
  <si>
    <t>金融支出</t>
  </si>
  <si>
    <t>21701</t>
  </si>
  <si>
    <t>金融部门行政支出</t>
  </si>
  <si>
    <t>2170101</t>
  </si>
  <si>
    <t>2170102</t>
  </si>
  <si>
    <t>2170103</t>
  </si>
  <si>
    <t>2170104</t>
  </si>
  <si>
    <t>安全防卫</t>
  </si>
  <si>
    <t>2170150</t>
  </si>
  <si>
    <t>2170199</t>
  </si>
  <si>
    <t>金融部门其他行政支出</t>
  </si>
  <si>
    <t>21702</t>
  </si>
  <si>
    <t>金融部门监管支出</t>
  </si>
  <si>
    <t>2170201</t>
  </si>
  <si>
    <t>货币发行</t>
  </si>
  <si>
    <t>2170202</t>
  </si>
  <si>
    <t>金融服务</t>
  </si>
  <si>
    <t>2170203</t>
  </si>
  <si>
    <t>反假币</t>
  </si>
  <si>
    <t>2170204</t>
  </si>
  <si>
    <t>重点金融机构监管</t>
  </si>
  <si>
    <t>2170205</t>
  </si>
  <si>
    <t>金融稽查与案件处理</t>
  </si>
  <si>
    <t>2170206</t>
  </si>
  <si>
    <t>金融行业电子化建设</t>
  </si>
  <si>
    <t>2170207</t>
  </si>
  <si>
    <t>从业人员资格考试</t>
  </si>
  <si>
    <t>2170208</t>
  </si>
  <si>
    <t>反洗钱</t>
  </si>
  <si>
    <t>2170299</t>
  </si>
  <si>
    <t>金融部门其他监管支出</t>
  </si>
  <si>
    <t>21703</t>
  </si>
  <si>
    <t>金融发展支出</t>
  </si>
  <si>
    <t>2170301</t>
  </si>
  <si>
    <t>政策性银行亏损补贴</t>
  </si>
  <si>
    <t>2170302</t>
  </si>
  <si>
    <t>利息费用补贴支出</t>
  </si>
  <si>
    <t>2170303</t>
  </si>
  <si>
    <t>补充资本金</t>
  </si>
  <si>
    <t>2170304</t>
  </si>
  <si>
    <t>风险基金补助</t>
  </si>
  <si>
    <t>2170399</t>
  </si>
  <si>
    <t>其他金融发展支出</t>
  </si>
  <si>
    <t>21704</t>
  </si>
  <si>
    <t>金融调控支出</t>
  </si>
  <si>
    <t>2170401</t>
  </si>
  <si>
    <t>中央银行亏损补贴</t>
  </si>
  <si>
    <t>2170499</t>
  </si>
  <si>
    <t>其他金融调控支出</t>
  </si>
  <si>
    <t>21799</t>
  </si>
  <si>
    <t>其他金融支出</t>
  </si>
  <si>
    <t>2179902</t>
  </si>
  <si>
    <t>重点企业贷款贴息</t>
  </si>
  <si>
    <t>2179999</t>
  </si>
  <si>
    <t>219</t>
  </si>
  <si>
    <t>援助其他地区支出</t>
  </si>
  <si>
    <t>21901</t>
  </si>
  <si>
    <t>21902</t>
  </si>
  <si>
    <t>教育</t>
  </si>
  <si>
    <t>21903</t>
  </si>
  <si>
    <t>文化旅游体育与传媒</t>
  </si>
  <si>
    <t>21904</t>
  </si>
  <si>
    <t>卫生健康</t>
  </si>
  <si>
    <t>21905</t>
  </si>
  <si>
    <t>节能环保</t>
  </si>
  <si>
    <t>21906</t>
  </si>
  <si>
    <t>21907</t>
  </si>
  <si>
    <t>交通运输</t>
  </si>
  <si>
    <t>21908</t>
  </si>
  <si>
    <t>住房保障</t>
  </si>
  <si>
    <t>21999</t>
  </si>
  <si>
    <t>其他支出</t>
  </si>
  <si>
    <t>220</t>
  </si>
  <si>
    <t>自然资源海洋气象等支出</t>
  </si>
  <si>
    <t>22001</t>
  </si>
  <si>
    <t>自然资源事务</t>
  </si>
  <si>
    <t>2200101</t>
  </si>
  <si>
    <t>2200102</t>
  </si>
  <si>
    <t>2200103</t>
  </si>
  <si>
    <t>2200104</t>
  </si>
  <si>
    <t>自然资源规划及管理</t>
  </si>
  <si>
    <t>2200106</t>
  </si>
  <si>
    <t>自然资源利用与保护</t>
  </si>
  <si>
    <t>2200107</t>
  </si>
  <si>
    <t>自然资源社会公益服务</t>
  </si>
  <si>
    <t>2200108</t>
  </si>
  <si>
    <t>自然资源行业业务管理</t>
  </si>
  <si>
    <t>2200109</t>
  </si>
  <si>
    <t>自然资源调查与确权登记</t>
  </si>
  <si>
    <t>2200112</t>
  </si>
  <si>
    <t>土地资源储备支出</t>
  </si>
  <si>
    <t>2200113</t>
  </si>
  <si>
    <t>地质矿产资源与环境调查</t>
  </si>
  <si>
    <t>2200114</t>
  </si>
  <si>
    <t>地质勘查与矿产资源管理</t>
  </si>
  <si>
    <t>2200115</t>
  </si>
  <si>
    <t>地质转产项目财政贴息</t>
  </si>
  <si>
    <t>2200116</t>
  </si>
  <si>
    <t>国外风险勘查</t>
  </si>
  <si>
    <t>2200119</t>
  </si>
  <si>
    <t>地质勘查基金（周转金）支出</t>
  </si>
  <si>
    <t>2200120</t>
  </si>
  <si>
    <t>海域与海岛管理</t>
  </si>
  <si>
    <t>2200121</t>
  </si>
  <si>
    <t>自然资源国际合作与海洋权益维护</t>
  </si>
  <si>
    <t>2200122</t>
  </si>
  <si>
    <t>自然资源卫星</t>
  </si>
  <si>
    <t>2200123</t>
  </si>
  <si>
    <t>极地考察</t>
  </si>
  <si>
    <t>2200124</t>
  </si>
  <si>
    <t>深海调查与资源开发</t>
  </si>
  <si>
    <t>2200125</t>
  </si>
  <si>
    <t>海港航标维护</t>
  </si>
  <si>
    <t>2200126</t>
  </si>
  <si>
    <t>海水淡化</t>
  </si>
  <si>
    <t>2200127</t>
  </si>
  <si>
    <t>无居民海岛使用金支出</t>
  </si>
  <si>
    <t>2200128</t>
  </si>
  <si>
    <t>海洋战略规划与预警监测</t>
  </si>
  <si>
    <t>2200129</t>
  </si>
  <si>
    <t>基础测绘与地理信息监管</t>
  </si>
  <si>
    <t>2200150</t>
  </si>
  <si>
    <t>2200199</t>
  </si>
  <si>
    <t>其他自然资源事务支出</t>
  </si>
  <si>
    <t>22005</t>
  </si>
  <si>
    <t>气象事务</t>
  </si>
  <si>
    <t>2200501</t>
  </si>
  <si>
    <t>2200502</t>
  </si>
  <si>
    <t>2200503</t>
  </si>
  <si>
    <t>2200504</t>
  </si>
  <si>
    <t>气象事业机构</t>
  </si>
  <si>
    <t>2200506</t>
  </si>
  <si>
    <t>气象探测</t>
  </si>
  <si>
    <t>2200507</t>
  </si>
  <si>
    <t>气象信息传输及管理</t>
  </si>
  <si>
    <t>2200508</t>
  </si>
  <si>
    <t>气象预报预测</t>
  </si>
  <si>
    <t>2200509</t>
  </si>
  <si>
    <t>气象服务</t>
  </si>
  <si>
    <t>2200510</t>
  </si>
  <si>
    <t>气象装备保障维护</t>
  </si>
  <si>
    <t>2200511</t>
  </si>
  <si>
    <t>气象基础设施建设与维修</t>
  </si>
  <si>
    <t>2200512</t>
  </si>
  <si>
    <t>气象卫星</t>
  </si>
  <si>
    <t>2200513</t>
  </si>
  <si>
    <t>气象法规与标准</t>
  </si>
  <si>
    <t>2200514</t>
  </si>
  <si>
    <t>气象资金审计稽查</t>
  </si>
  <si>
    <t>2200599</t>
  </si>
  <si>
    <t>其他气象事务支出</t>
  </si>
  <si>
    <t>22099</t>
  </si>
  <si>
    <t>其他自然资源海洋气象等支出</t>
  </si>
  <si>
    <t>2209999</t>
  </si>
  <si>
    <t>221</t>
  </si>
  <si>
    <t>住房保障支出</t>
  </si>
  <si>
    <t>22101</t>
  </si>
  <si>
    <t>保障性安居工程支出</t>
  </si>
  <si>
    <t>2210102</t>
  </si>
  <si>
    <t>沉陷区治理</t>
  </si>
  <si>
    <t>2210103</t>
  </si>
  <si>
    <t>棚户区改造</t>
  </si>
  <si>
    <t>2210104</t>
  </si>
  <si>
    <t>少数民族地区游牧民定居工程</t>
  </si>
  <si>
    <t>2210105</t>
  </si>
  <si>
    <t>农村危房改造</t>
  </si>
  <si>
    <t>2210108</t>
  </si>
  <si>
    <t>老旧小区改造</t>
  </si>
  <si>
    <t>2210111</t>
  </si>
  <si>
    <t>配租型住房保障</t>
  </si>
  <si>
    <t>2210112</t>
  </si>
  <si>
    <t>配售型保障性住房</t>
  </si>
  <si>
    <t>2210113</t>
  </si>
  <si>
    <t>城中村改造</t>
  </si>
  <si>
    <t>2210199</t>
  </si>
  <si>
    <t>其他保障性安居工程支出</t>
  </si>
  <si>
    <t>22102</t>
  </si>
  <si>
    <t>住房改革支出</t>
  </si>
  <si>
    <t>2210201</t>
  </si>
  <si>
    <t>住房公积金</t>
  </si>
  <si>
    <t>2210202</t>
  </si>
  <si>
    <t>提租补贴</t>
  </si>
  <si>
    <t>2210203</t>
  </si>
  <si>
    <t>购房补贴</t>
  </si>
  <si>
    <t>22103</t>
  </si>
  <si>
    <t>城乡社区住宅</t>
  </si>
  <si>
    <t>2210301</t>
  </si>
  <si>
    <t>公有住房建设和维修改造支出</t>
  </si>
  <si>
    <t>2210302</t>
  </si>
  <si>
    <t>住房公积金管理</t>
  </si>
  <si>
    <t>2210399</t>
  </si>
  <si>
    <t>其他城乡社区住宅支出</t>
  </si>
  <si>
    <t>222</t>
  </si>
  <si>
    <t>粮油物资储备支出</t>
  </si>
  <si>
    <t>22201</t>
  </si>
  <si>
    <t>粮油物资事务</t>
  </si>
  <si>
    <t>2220101</t>
  </si>
  <si>
    <t>2220102</t>
  </si>
  <si>
    <t>2220103</t>
  </si>
  <si>
    <t>2220104</t>
  </si>
  <si>
    <t>财务和审计支出</t>
  </si>
  <si>
    <t>2220105</t>
  </si>
  <si>
    <t>信息统计</t>
  </si>
  <si>
    <t>2220106</t>
  </si>
  <si>
    <t>专项业务活动</t>
  </si>
  <si>
    <t>2220107</t>
  </si>
  <si>
    <t>国家粮油差价补贴</t>
  </si>
  <si>
    <t>2220112</t>
  </si>
  <si>
    <t>粮食财务挂账利息补贴</t>
  </si>
  <si>
    <t>2220113</t>
  </si>
  <si>
    <t>粮食财务挂账消化款</t>
  </si>
  <si>
    <t>2220114</t>
  </si>
  <si>
    <t>处理陈化粮补贴</t>
  </si>
  <si>
    <t>2220115</t>
  </si>
  <si>
    <t>粮食风险基金</t>
  </si>
  <si>
    <t>2220118</t>
  </si>
  <si>
    <t>粮油市场调控专项资金</t>
  </si>
  <si>
    <t>2220119</t>
  </si>
  <si>
    <t>设施建设</t>
  </si>
  <si>
    <t>2220120</t>
  </si>
  <si>
    <t>设施安全</t>
  </si>
  <si>
    <t>2220121</t>
  </si>
  <si>
    <t>物资保管保养</t>
  </si>
  <si>
    <t>2220150</t>
  </si>
  <si>
    <t>2220199</t>
  </si>
  <si>
    <t>其他粮油物资事务支出</t>
  </si>
  <si>
    <t>22203</t>
  </si>
  <si>
    <t>能源储备</t>
  </si>
  <si>
    <t>2220301</t>
  </si>
  <si>
    <t>石油储备</t>
  </si>
  <si>
    <t>2220303</t>
  </si>
  <si>
    <t>天然铀储备</t>
  </si>
  <si>
    <t>2220304</t>
  </si>
  <si>
    <t>煤炭储备</t>
  </si>
  <si>
    <t>2220305</t>
  </si>
  <si>
    <t>成品油储备</t>
  </si>
  <si>
    <t>2220306</t>
  </si>
  <si>
    <t>天然气储备</t>
  </si>
  <si>
    <t>2220399</t>
  </si>
  <si>
    <t>其他能源储备支出</t>
  </si>
  <si>
    <t>22204</t>
  </si>
  <si>
    <t>粮油储备</t>
  </si>
  <si>
    <t>2220401</t>
  </si>
  <si>
    <t>储备粮油补贴</t>
  </si>
  <si>
    <t>2220402</t>
  </si>
  <si>
    <t>储备粮油差价补贴</t>
  </si>
  <si>
    <t>2220403</t>
  </si>
  <si>
    <t>储备粮（油）库建设</t>
  </si>
  <si>
    <t>2220404</t>
  </si>
  <si>
    <t>最低收购价政策支出</t>
  </si>
  <si>
    <t>2220499</t>
  </si>
  <si>
    <t>其他粮油储备支出</t>
  </si>
  <si>
    <t>22205</t>
  </si>
  <si>
    <t>重要商品储备</t>
  </si>
  <si>
    <t>2220501</t>
  </si>
  <si>
    <t>棉花储备</t>
  </si>
  <si>
    <t>2220502</t>
  </si>
  <si>
    <t>食糖储备</t>
  </si>
  <si>
    <t>2220503</t>
  </si>
  <si>
    <t>肉类储备</t>
  </si>
  <si>
    <t>2220504</t>
  </si>
  <si>
    <t>化肥储备</t>
  </si>
  <si>
    <t>2220505</t>
  </si>
  <si>
    <t>农药储备</t>
  </si>
  <si>
    <t>2220506</t>
  </si>
  <si>
    <t>边销茶储备</t>
  </si>
  <si>
    <t>2220507</t>
  </si>
  <si>
    <t>羊毛储备</t>
  </si>
  <si>
    <t>2220508</t>
  </si>
  <si>
    <t>医药储备</t>
  </si>
  <si>
    <t>2220509</t>
  </si>
  <si>
    <t>食盐储备</t>
  </si>
  <si>
    <t>2220510</t>
  </si>
  <si>
    <t>战略物资储备</t>
  </si>
  <si>
    <t>2220511</t>
  </si>
  <si>
    <t>应急物资储备</t>
  </si>
  <si>
    <t>2220599</t>
  </si>
  <si>
    <t>其他重要商品储备支出</t>
  </si>
  <si>
    <t>224</t>
  </si>
  <si>
    <t>灾害防治及应急管理支出</t>
  </si>
  <si>
    <t>22401</t>
  </si>
  <si>
    <t>应急管理事务</t>
  </si>
  <si>
    <t>2240101</t>
  </si>
  <si>
    <t>2240102</t>
  </si>
  <si>
    <t>2240103</t>
  </si>
  <si>
    <t>2240104</t>
  </si>
  <si>
    <t>灾害风险防治</t>
  </si>
  <si>
    <t>2240105</t>
  </si>
  <si>
    <t>国务院安委会专项</t>
  </si>
  <si>
    <t>2240106</t>
  </si>
  <si>
    <t>安全监管</t>
  </si>
  <si>
    <t>2240108</t>
  </si>
  <si>
    <t>应急救援</t>
  </si>
  <si>
    <t>2240109</t>
  </si>
  <si>
    <t>应急管理</t>
  </si>
  <si>
    <t>2240150</t>
  </si>
  <si>
    <t>2240199</t>
  </si>
  <si>
    <t>其他应急管理支出</t>
  </si>
  <si>
    <t>22402</t>
  </si>
  <si>
    <t>消防救援事务</t>
  </si>
  <si>
    <t>2240201</t>
  </si>
  <si>
    <t>2240202</t>
  </si>
  <si>
    <t>2240203</t>
  </si>
  <si>
    <t>2240204</t>
  </si>
  <si>
    <t>消防应急救援</t>
  </si>
  <si>
    <t>2240250</t>
  </si>
  <si>
    <t>2240299</t>
  </si>
  <si>
    <t>其他消防救援事务支出</t>
  </si>
  <si>
    <t>22404</t>
  </si>
  <si>
    <t>矿山安全</t>
  </si>
  <si>
    <t>2240401</t>
  </si>
  <si>
    <t>2240402</t>
  </si>
  <si>
    <t>2240403</t>
  </si>
  <si>
    <t>2240404</t>
  </si>
  <si>
    <t>矿山安全监察事务</t>
  </si>
  <si>
    <t>2240405</t>
  </si>
  <si>
    <t>矿山应急救援事务</t>
  </si>
  <si>
    <t>2240450</t>
  </si>
  <si>
    <t>2240499</t>
  </si>
  <si>
    <t>其他矿山安全支出</t>
  </si>
  <si>
    <t>22405</t>
  </si>
  <si>
    <t>地震事务</t>
  </si>
  <si>
    <t>2240501</t>
  </si>
  <si>
    <t>2240502</t>
  </si>
  <si>
    <t>2240503</t>
  </si>
  <si>
    <t>2240504</t>
  </si>
  <si>
    <t>地震监测</t>
  </si>
  <si>
    <t>2240505</t>
  </si>
  <si>
    <t>地震预测预报</t>
  </si>
  <si>
    <t>2240506</t>
  </si>
  <si>
    <t>地震灾害预防</t>
  </si>
  <si>
    <t>2240507</t>
  </si>
  <si>
    <t>地震应急救援</t>
  </si>
  <si>
    <t>2240508</t>
  </si>
  <si>
    <t>地震环境探察</t>
  </si>
  <si>
    <t>2240509</t>
  </si>
  <si>
    <t>防震减灾信息管理</t>
  </si>
  <si>
    <t>2240510</t>
  </si>
  <si>
    <t>防震减灾基础管理</t>
  </si>
  <si>
    <t>2240550</t>
  </si>
  <si>
    <t>地震事业机构</t>
  </si>
  <si>
    <t>2240599</t>
  </si>
  <si>
    <t>其他地震事务支出</t>
  </si>
  <si>
    <t>22406</t>
  </si>
  <si>
    <t>自然灾害防治</t>
  </si>
  <si>
    <t>2240601</t>
  </si>
  <si>
    <t>地质灾害防治</t>
  </si>
  <si>
    <t>2240602</t>
  </si>
  <si>
    <t>森林草原防灾减灾</t>
  </si>
  <si>
    <t>2240699</t>
  </si>
  <si>
    <t>其他自然灾害防治支出</t>
  </si>
  <si>
    <t>22407</t>
  </si>
  <si>
    <t>自然灾害救灾及恢复重建支出</t>
  </si>
  <si>
    <t>2240703</t>
  </si>
  <si>
    <t>自然灾害救灾补助</t>
  </si>
  <si>
    <t>2240704</t>
  </si>
  <si>
    <t>自然灾害灾后重建补助</t>
  </si>
  <si>
    <t>2240799</t>
  </si>
  <si>
    <t>其他自然灾害救灾及恢复重建支出</t>
  </si>
  <si>
    <t>22499</t>
  </si>
  <si>
    <t>其他灾害防治及应急管理支出</t>
  </si>
  <si>
    <t>2249999</t>
  </si>
  <si>
    <t>227</t>
  </si>
  <si>
    <t>预备费</t>
  </si>
  <si>
    <t>229</t>
  </si>
  <si>
    <t>2290201</t>
  </si>
  <si>
    <t>年初预留</t>
  </si>
  <si>
    <t>2299999</t>
  </si>
  <si>
    <t>232</t>
  </si>
  <si>
    <t>债务付息支出</t>
  </si>
  <si>
    <t>23203</t>
  </si>
  <si>
    <t>地方政府一般债务付息支出</t>
  </si>
  <si>
    <t>2320301</t>
  </si>
  <si>
    <t>地方政府一般债券付息支出</t>
  </si>
  <si>
    <t>2320302</t>
  </si>
  <si>
    <t>地方政府向外国政府借款付息支出</t>
  </si>
  <si>
    <t>2320303</t>
  </si>
  <si>
    <t>地方政府向国际组织借款付息支出</t>
  </si>
  <si>
    <t>2320399</t>
  </si>
  <si>
    <t>地方政府其他一般债务付息支出</t>
  </si>
  <si>
    <t>233</t>
  </si>
  <si>
    <t>债务发行费用支出</t>
  </si>
  <si>
    <t>2330101</t>
  </si>
  <si>
    <t>中央政府国内债务发行费用支出</t>
  </si>
  <si>
    <t>2330201</t>
  </si>
  <si>
    <t>中央政府国外债务发行费用支出</t>
  </si>
  <si>
    <t>2330301</t>
  </si>
  <si>
    <t>地方政府一般债务发行费用支出</t>
  </si>
  <si>
    <t>支出合计</t>
  </si>
  <si>
    <r>
      <rPr>
        <b/>
        <sz val="14"/>
        <color rgb="FF000000"/>
        <rFont val="Calibri"/>
        <charset val="134"/>
      </rPr>
      <t>2025</t>
    </r>
    <r>
      <rPr>
        <b/>
        <sz val="14"/>
        <color rgb="FF000000"/>
        <rFont val="宋体"/>
        <charset val="134"/>
      </rPr>
      <t>年一般公共预算本级支出表</t>
    </r>
  </si>
  <si>
    <t>科目编码</t>
  </si>
  <si>
    <t>科目名称</t>
  </si>
  <si>
    <t>本年预算数</t>
  </si>
  <si>
    <t>工资福利支出</t>
  </si>
  <si>
    <t>301</t>
  </si>
  <si>
    <t>01</t>
  </si>
  <si>
    <t xml:space="preserve">基本工资
</t>
  </si>
  <si>
    <t>02</t>
  </si>
  <si>
    <t xml:space="preserve">津贴补贴
</t>
  </si>
  <si>
    <t>03</t>
  </si>
  <si>
    <t xml:space="preserve">奖金
</t>
  </si>
  <si>
    <t>07</t>
  </si>
  <si>
    <t>绩效工资</t>
  </si>
  <si>
    <t>08</t>
  </si>
  <si>
    <t>机关事业单位基本养老保险缴费</t>
  </si>
  <si>
    <t>09</t>
  </si>
  <si>
    <t>职业年金缴费</t>
  </si>
  <si>
    <t>10</t>
  </si>
  <si>
    <t>城镇职工基本医疗保险缴费</t>
  </si>
  <si>
    <t>12</t>
  </si>
  <si>
    <t>其他社会保障缴费</t>
  </si>
  <si>
    <t>13</t>
  </si>
  <si>
    <t>其他工资福利支出</t>
  </si>
  <si>
    <t>302</t>
  </si>
  <si>
    <t>39</t>
  </si>
  <si>
    <t>公共交通补贴</t>
  </si>
  <si>
    <t>303</t>
  </si>
  <si>
    <t>离休费</t>
  </si>
  <si>
    <t>退休费</t>
  </si>
  <si>
    <t>丧葬补助金和抚恤金</t>
  </si>
  <si>
    <t>商品和服务支出</t>
  </si>
  <si>
    <t xml:space="preserve"> 办公费
</t>
  </si>
  <si>
    <t xml:space="preserve"> 印刷费
</t>
  </si>
  <si>
    <t>04</t>
  </si>
  <si>
    <t xml:space="preserve"> 手续费
</t>
  </si>
  <si>
    <t>05</t>
  </si>
  <si>
    <t xml:space="preserve"> 水费
</t>
  </si>
  <si>
    <t>06</t>
  </si>
  <si>
    <t xml:space="preserve"> 电费
</t>
  </si>
  <si>
    <t xml:space="preserve"> 邮电费
</t>
  </si>
  <si>
    <t xml:space="preserve"> 物业管理费
</t>
  </si>
  <si>
    <t>11</t>
  </si>
  <si>
    <t xml:space="preserve"> 差旅费
</t>
  </si>
  <si>
    <t>14</t>
  </si>
  <si>
    <t xml:space="preserve"> 租赁费
</t>
  </si>
  <si>
    <t>28</t>
  </si>
  <si>
    <t xml:space="preserve"> 工会经费
</t>
  </si>
  <si>
    <t xml:space="preserve"> 其他交通费用
</t>
  </si>
  <si>
    <t xml:space="preserve"> 税金及附加费用
</t>
  </si>
  <si>
    <t>15</t>
  </si>
  <si>
    <t xml:space="preserve"> 会议费</t>
  </si>
  <si>
    <t>16</t>
  </si>
  <si>
    <t xml:space="preserve"> 培训费</t>
  </si>
  <si>
    <t>18</t>
  </si>
  <si>
    <t xml:space="preserve"> 专用材料费
</t>
  </si>
  <si>
    <t xml:space="preserve"> 咨询费</t>
  </si>
  <si>
    <t>26</t>
  </si>
  <si>
    <t xml:space="preserve"> 劳务费</t>
  </si>
  <si>
    <t>27</t>
  </si>
  <si>
    <t xml:space="preserve"> 委托业务费</t>
  </si>
  <si>
    <t>17</t>
  </si>
  <si>
    <t xml:space="preserve"> 公务接待费</t>
  </si>
  <si>
    <t>31</t>
  </si>
  <si>
    <t xml:space="preserve"> 公务用车运行维护费</t>
  </si>
  <si>
    <t xml:space="preserve"> 维修(护)费</t>
  </si>
  <si>
    <t>办案执法经费</t>
  </si>
  <si>
    <t>99</t>
  </si>
  <si>
    <t xml:space="preserve"> 其他商品和服务支出</t>
  </si>
  <si>
    <t xml:space="preserve">资本性支出  </t>
  </si>
  <si>
    <t xml:space="preserve"> 办公设备购置</t>
  </si>
  <si>
    <t>信息网络及软件购置更新</t>
  </si>
  <si>
    <t>岑巩县财政局编制</t>
  </si>
  <si>
    <t xml:space="preserve"> 单位：万元</t>
  </si>
  <si>
    <t>2024年年初预算数</t>
  </si>
  <si>
    <t>2025年年初预算数</t>
  </si>
  <si>
    <t>2025年较2024年增加/减少百分比</t>
  </si>
  <si>
    <t>增减变化原因</t>
  </si>
  <si>
    <t>“三公经费”支出占
公共财政预算支出的比重(%)</t>
  </si>
  <si>
    <t>备注</t>
  </si>
  <si>
    <t xml:space="preserve"> 一、 因公出国（境）费</t>
  </si>
  <si>
    <t>——</t>
  </si>
  <si>
    <t>年初无预算安排。</t>
  </si>
  <si>
    <t xml:space="preserve"> 二、公务接待费</t>
  </si>
  <si>
    <t>严格按照“中央八项规定”要求，继续压缩公务接待费，确保公务接待费只减不增。</t>
  </si>
  <si>
    <t xml:space="preserve"> 三、公务车购置及运行费</t>
  </si>
  <si>
    <t xml:space="preserve">     1、公务车运行维护费</t>
  </si>
  <si>
    <t>严格按照“中央八项规定”要求，继续压缩公务车运行维护费，确保公务车运行维护费只减不增。</t>
  </si>
  <si>
    <t xml:space="preserve">     2、公务车购置费</t>
  </si>
  <si>
    <r>
      <rPr>
        <sz val="10"/>
        <rFont val="宋体"/>
        <charset val="134"/>
      </rPr>
      <t>说明：</t>
    </r>
    <r>
      <rPr>
        <sz val="10"/>
        <rFont val="Times New Roman"/>
        <charset val="134"/>
      </rPr>
      <t>1</t>
    </r>
    <r>
      <rPr>
        <sz val="10"/>
        <rFont val="宋体"/>
        <charset val="134"/>
      </rPr>
      <t xml:space="preserve">、因公出国（境）费，指单位工作人员公务出国（境）的住宿费、旅费、伙食补助费、杂费、培训费等支出。
</t>
    </r>
  </si>
  <si>
    <r>
      <rPr>
        <sz val="10"/>
        <rFont val="Times New Roman"/>
        <charset val="134"/>
      </rPr>
      <t xml:space="preserve">             2</t>
    </r>
    <r>
      <rPr>
        <sz val="10"/>
        <rFont val="宋体"/>
        <charset val="134"/>
      </rPr>
      <t>、公务用车购置及运行费，指单位公务用车购置费及租用费、燃料费、维修费、过路过桥费、保险费、安全奖励费用等支出。</t>
    </r>
  </si>
  <si>
    <r>
      <rPr>
        <sz val="10"/>
        <rFont val="Times New Roman"/>
        <charset val="134"/>
      </rPr>
      <t xml:space="preserve">      </t>
    </r>
    <r>
      <rPr>
        <sz val="10"/>
        <rFont val="Times New Roman"/>
        <charset val="134"/>
      </rPr>
      <t xml:space="preserve">             </t>
    </r>
    <r>
      <rPr>
        <sz val="10"/>
        <rFont val="宋体"/>
        <charset val="134"/>
      </rPr>
      <t>公务用车指用于履行公务的机动车辆，包括</t>
    </r>
    <r>
      <rPr>
        <sz val="10"/>
        <rFont val="宋体"/>
        <charset val="134"/>
      </rPr>
      <t>一般公务用车和执法执勤用车等。</t>
    </r>
  </si>
  <si>
    <r>
      <rPr>
        <sz val="10"/>
        <rFont val="Times New Roman"/>
        <charset val="134"/>
      </rPr>
      <t xml:space="preserve">             3</t>
    </r>
    <r>
      <rPr>
        <sz val="10"/>
        <rFont val="宋体"/>
        <charset val="134"/>
      </rPr>
      <t>、公务接待费，指单位按规定开支的各类公务接待（含外宾接待）支出。</t>
    </r>
  </si>
  <si>
    <r>
      <rPr>
        <sz val="10"/>
        <rFont val="Times New Roman"/>
        <charset val="134"/>
      </rPr>
      <t xml:space="preserve">             4</t>
    </r>
    <r>
      <rPr>
        <sz val="10"/>
        <rFont val="宋体"/>
        <charset val="134"/>
      </rPr>
      <t>、</t>
    </r>
    <r>
      <rPr>
        <sz val="10"/>
        <rFont val="Times New Roman"/>
        <charset val="134"/>
      </rPr>
      <t>“</t>
    </r>
    <r>
      <rPr>
        <sz val="10"/>
        <rFont val="宋体"/>
        <charset val="134"/>
      </rPr>
      <t>三公经费</t>
    </r>
    <r>
      <rPr>
        <sz val="10"/>
        <rFont val="Times New Roman"/>
        <charset val="134"/>
      </rPr>
      <t>”</t>
    </r>
    <r>
      <rPr>
        <sz val="10"/>
        <rFont val="宋体"/>
        <charset val="134"/>
      </rPr>
      <t>公共财政拨款预算数是指当年年初预算安排的财政拨款数，不含执行中追加预算安排。</t>
    </r>
  </si>
  <si>
    <r>
      <rPr>
        <sz val="11"/>
        <color rgb="FF000000"/>
        <rFont val="宋体"/>
        <charset val="134"/>
      </rPr>
      <t>表</t>
    </r>
    <r>
      <rPr>
        <sz val="11"/>
        <color rgb="FF000000"/>
        <rFont val="Calibri"/>
        <charset val="134"/>
      </rPr>
      <t>6</t>
    </r>
  </si>
  <si>
    <r>
      <rPr>
        <b/>
        <sz val="14"/>
        <color rgb="FF000000"/>
        <rFont val="Calibri"/>
        <charset val="134"/>
      </rPr>
      <t>2025</t>
    </r>
    <r>
      <rPr>
        <b/>
        <sz val="14"/>
        <color rgb="FF000000"/>
        <rFont val="宋体"/>
        <charset val="134"/>
      </rPr>
      <t>年一般公共预算税收返还和转移支付表</t>
    </r>
  </si>
  <si>
    <t>收入</t>
  </si>
  <si>
    <t>支出</t>
  </si>
  <si>
    <t>4=3/1</t>
  </si>
  <si>
    <t>5=3/2</t>
  </si>
  <si>
    <t>6</t>
  </si>
  <si>
    <t>7</t>
  </si>
  <si>
    <t>8</t>
  </si>
  <si>
    <t>9</t>
  </si>
  <si>
    <t>10=9/7</t>
  </si>
  <si>
    <t>11=9/8</t>
  </si>
  <si>
    <t>本级收入合计</t>
  </si>
  <si>
    <t>本级支出合计</t>
  </si>
  <si>
    <t>转移性收入</t>
  </si>
  <si>
    <t>转移性支出</t>
  </si>
  <si>
    <t>上级补助收入</t>
  </si>
  <si>
    <t>上解上级支出</t>
  </si>
  <si>
    <t>返还性收入</t>
  </si>
  <si>
    <t>体制上解支出</t>
  </si>
  <si>
    <t>所得税基数返还收入</t>
  </si>
  <si>
    <t>专项上解支出</t>
  </si>
  <si>
    <t>成品油税费改革税收返还收入</t>
  </si>
  <si>
    <t>增值税税收返还收入</t>
  </si>
  <si>
    <t>消费税税收返还收入</t>
  </si>
  <si>
    <t>增值税五五分享税收返还收入</t>
  </si>
  <si>
    <t>其他返还性收入</t>
  </si>
  <si>
    <t>一般性转移支付收入</t>
  </si>
  <si>
    <t>体制补助收入</t>
  </si>
  <si>
    <t>均衡性转移支付收入</t>
  </si>
  <si>
    <t>县级基本财力保障机制奖补资金收入</t>
  </si>
  <si>
    <t>结算补助收入</t>
  </si>
  <si>
    <t>资源枯竭型城市转移支付补助收入</t>
  </si>
  <si>
    <t>企业事业单位划转补助收入</t>
  </si>
  <si>
    <t>产粮（油）大县奖励资金收入</t>
  </si>
  <si>
    <t>重点生态功能区转移支付收入</t>
  </si>
  <si>
    <t>固定数额补助收入</t>
  </si>
  <si>
    <t>革命老区转移支付收入</t>
  </si>
  <si>
    <t>民族地区转移支付收入</t>
  </si>
  <si>
    <t>边境地区转移支付收入</t>
  </si>
  <si>
    <t>巩固脱贫攻坚成果衔接乡村振兴转移支付收入</t>
  </si>
  <si>
    <t>一般公共服务共同财政事权转移支付收入</t>
  </si>
  <si>
    <t>外交共同财政事权转移支付收入</t>
  </si>
  <si>
    <t>国防共同财政事权转移支付收入</t>
  </si>
  <si>
    <t>公共安全共同财政事权转移支付收入</t>
  </si>
  <si>
    <t>教育共同财政事权转移支付收入</t>
  </si>
  <si>
    <t>科学技术共同财政事权转移支付收入</t>
  </si>
  <si>
    <t>文化旅游体育与传媒共同财政事权转移支付收入</t>
  </si>
  <si>
    <t>社会保障和就业共同财政事权转移支付收入</t>
  </si>
  <si>
    <t>医疗卫生共同财政事权转移支付收入</t>
  </si>
  <si>
    <t>节能环保共同财政事权转移支付收入</t>
  </si>
  <si>
    <t>城乡社区共同财政事权转移支付收入</t>
  </si>
  <si>
    <t>农林水共同财政事权转移支付收入</t>
  </si>
  <si>
    <t>交通运输共同财政事权转移支付收入</t>
  </si>
  <si>
    <t>资源勘探工业信息等共同财政事权转移支付收入</t>
  </si>
  <si>
    <t>商业服务业等共同财政事权转移支付收入</t>
  </si>
  <si>
    <t>金融共同财政事权转移支付收入</t>
  </si>
  <si>
    <t>自然资源海洋气象等共同财政事权转移支付收入</t>
  </si>
  <si>
    <t>住房保障共同财政事权转移支付收入</t>
  </si>
  <si>
    <t>粮油物资储备共同财政事权转移支付收入</t>
  </si>
  <si>
    <t>灾害防治及应急管理共同财政事权转移支付收入</t>
  </si>
  <si>
    <t>其他共同财政事权转移支付收入</t>
  </si>
  <si>
    <t>其他一般性转移支付收入</t>
  </si>
  <si>
    <t>专项转移支付收入</t>
  </si>
  <si>
    <t>外交</t>
  </si>
  <si>
    <t>国防</t>
  </si>
  <si>
    <t>公共安全</t>
  </si>
  <si>
    <t>科学技术</t>
  </si>
  <si>
    <t>社会保障和就业</t>
  </si>
  <si>
    <t>城乡社区</t>
  </si>
  <si>
    <t>农林水</t>
  </si>
  <si>
    <t>资源勘探工业信息等</t>
  </si>
  <si>
    <t>商业服务业等</t>
  </si>
  <si>
    <t>金融</t>
  </si>
  <si>
    <t>自然资源海洋气象等</t>
  </si>
  <si>
    <t>粮油物资储备</t>
  </si>
  <si>
    <t>灾害防治及应急管理</t>
  </si>
  <si>
    <t>下级上解收入</t>
  </si>
  <si>
    <t>体制上解收入</t>
  </si>
  <si>
    <t>专项上解收入</t>
  </si>
  <si>
    <t>待偿债置换一般债券上年结余</t>
  </si>
  <si>
    <t>上年结余收入</t>
  </si>
  <si>
    <t>调入资金</t>
  </si>
  <si>
    <t>从政府性基金预算调入</t>
  </si>
  <si>
    <t>补助下级支出</t>
  </si>
  <si>
    <t>其中：从抗疫特别国债调入</t>
  </si>
  <si>
    <t>调出资金</t>
  </si>
  <si>
    <t>从国有资本经营预算调入</t>
  </si>
  <si>
    <t>安排预算稳定调节基金</t>
  </si>
  <si>
    <t>从其他资金调入</t>
  </si>
  <si>
    <t>地方政府一般债务还本支出</t>
  </si>
  <si>
    <t>地方政府一般债务收入</t>
  </si>
  <si>
    <t>地方政府向外国政府借款还本支出</t>
  </si>
  <si>
    <t>地方政府一般债务转贷收入</t>
  </si>
  <si>
    <t>地方政府向国际组织借款还本支出</t>
  </si>
  <si>
    <t>地方政府其他一般债务转贷收入</t>
  </si>
  <si>
    <t>地方政府其他一般债务还本支出</t>
  </si>
  <si>
    <t>区域间转移性收入</t>
  </si>
  <si>
    <t xml:space="preserve">    区域间转移性支出</t>
  </si>
  <si>
    <r>
      <rPr>
        <sz val="11"/>
        <rFont val="Calibri"/>
        <charset val="134"/>
      </rPr>
      <t xml:space="preserve">     </t>
    </r>
    <r>
      <rPr>
        <sz val="11"/>
        <rFont val="宋体"/>
        <charset val="134"/>
      </rPr>
      <t>接受其他地区援助收入</t>
    </r>
  </si>
  <si>
    <r>
      <rPr>
        <sz val="11"/>
        <rFont val="Calibri"/>
        <charset val="134"/>
      </rPr>
      <t xml:space="preserve">     </t>
    </r>
    <r>
      <rPr>
        <sz val="11"/>
        <rFont val="宋体"/>
        <charset val="134"/>
      </rPr>
      <t>接受其他地区援助支出</t>
    </r>
  </si>
  <si>
    <r>
      <rPr>
        <sz val="11"/>
        <rFont val="Calibri"/>
        <charset val="134"/>
      </rPr>
      <t xml:space="preserve">     </t>
    </r>
    <r>
      <rPr>
        <sz val="11"/>
        <rFont val="宋体"/>
        <charset val="134"/>
      </rPr>
      <t>生态保护补偿转移性收入</t>
    </r>
  </si>
  <si>
    <r>
      <rPr>
        <sz val="11"/>
        <rFont val="Calibri"/>
        <charset val="134"/>
      </rPr>
      <t xml:space="preserve">     </t>
    </r>
    <r>
      <rPr>
        <sz val="11"/>
        <rFont val="宋体"/>
        <charset val="134"/>
      </rPr>
      <t>生态保护补偿转移性支出</t>
    </r>
  </si>
  <si>
    <r>
      <rPr>
        <sz val="11"/>
        <rFont val="Calibri"/>
        <charset val="134"/>
      </rPr>
      <t xml:space="preserve">    </t>
    </r>
    <r>
      <rPr>
        <sz val="11"/>
        <rFont val="宋体"/>
        <charset val="134"/>
      </rPr>
      <t>土地指标调剂转移性收入</t>
    </r>
  </si>
  <si>
    <r>
      <rPr>
        <sz val="11"/>
        <rFont val="Calibri"/>
        <charset val="134"/>
      </rPr>
      <t xml:space="preserve">    </t>
    </r>
    <r>
      <rPr>
        <sz val="11"/>
        <rFont val="宋体"/>
        <charset val="134"/>
      </rPr>
      <t>土地指标调剂转移性支出</t>
    </r>
  </si>
  <si>
    <r>
      <rPr>
        <sz val="11"/>
        <rFont val="Calibri"/>
        <charset val="134"/>
      </rPr>
      <t xml:space="preserve">    </t>
    </r>
    <r>
      <rPr>
        <sz val="11"/>
        <rFont val="宋体"/>
        <charset val="134"/>
      </rPr>
      <t>其他转移性收入</t>
    </r>
  </si>
  <si>
    <r>
      <rPr>
        <sz val="11"/>
        <rFont val="Calibri"/>
        <charset val="134"/>
      </rPr>
      <t xml:space="preserve">    </t>
    </r>
    <r>
      <rPr>
        <sz val="11"/>
        <rFont val="宋体"/>
        <charset val="134"/>
      </rPr>
      <t>其他转移性支出</t>
    </r>
  </si>
  <si>
    <t>动用预算稳定调节基金</t>
  </si>
  <si>
    <t>计划单列市上解省支出</t>
  </si>
  <si>
    <t>省补助计划单列市收入</t>
  </si>
  <si>
    <t>省补助计划单列市支出</t>
  </si>
  <si>
    <t>计划单列市上解省收入</t>
  </si>
  <si>
    <t>年终结余</t>
  </si>
  <si>
    <t>收入总计</t>
  </si>
  <si>
    <t>支出总计</t>
  </si>
  <si>
    <t>名    称</t>
  </si>
  <si>
    <t>地区</t>
  </si>
  <si>
    <t>县本级</t>
  </si>
  <si>
    <r>
      <rPr>
        <b/>
        <sz val="12"/>
        <rFont val="仿宋_GB2312"/>
        <charset val="134"/>
      </rPr>
      <t>思</t>
    </r>
    <r>
      <rPr>
        <b/>
        <sz val="12"/>
        <rFont val="宋体"/>
        <charset val="134"/>
      </rPr>
      <t>旸镇</t>
    </r>
  </si>
  <si>
    <t>大有镇</t>
  </si>
  <si>
    <t>水尾镇</t>
  </si>
  <si>
    <t>注溪镇</t>
  </si>
  <si>
    <t>龙田镇</t>
  </si>
  <si>
    <t>客楼镇</t>
  </si>
  <si>
    <t>平庄镇</t>
  </si>
  <si>
    <t>凯本镇</t>
  </si>
  <si>
    <t>天马镇</t>
  </si>
  <si>
    <t>羊桥乡</t>
  </si>
  <si>
    <t>天星乡</t>
  </si>
  <si>
    <t>合            计</t>
  </si>
  <si>
    <t xml:space="preserve">      所得税基数返还收入 </t>
  </si>
  <si>
    <t xml:space="preserve">      成品油税费改革税收返还收入</t>
  </si>
  <si>
    <t xml:space="preserve">      增值税税收返还收入</t>
  </si>
  <si>
    <t xml:space="preserve">      消费税税收返还收入</t>
  </si>
  <si>
    <t xml:space="preserve">      增值税“五五分享”税收返还收入</t>
  </si>
  <si>
    <t xml:space="preserve">      其他返还性收入</t>
  </si>
  <si>
    <t xml:space="preserve">      体制补助收入</t>
  </si>
  <si>
    <t xml:space="preserve">      均衡性转移支付收入</t>
  </si>
  <si>
    <t xml:space="preserve">      县级基本财力保障机制奖补资金收入</t>
  </si>
  <si>
    <t xml:space="preserve">      结算补助收入</t>
  </si>
  <si>
    <t xml:space="preserve">      资源枯竭型城市转移支付补助收入</t>
  </si>
  <si>
    <t xml:space="preserve">      企业事业单位划转补助收入</t>
  </si>
  <si>
    <t xml:space="preserve">      产粮（油）大县奖励资金收入</t>
  </si>
  <si>
    <t xml:space="preserve">      重点生态功能区转移支付收入</t>
  </si>
  <si>
    <t xml:space="preserve">      固定数额补助收入</t>
  </si>
  <si>
    <t xml:space="preserve">      革命老区转移支付收入</t>
  </si>
  <si>
    <t xml:space="preserve">      民族地区转移支付收入</t>
  </si>
  <si>
    <t xml:space="preserve">      边境地区转移支付收入</t>
  </si>
  <si>
    <t xml:space="preserve">      一般公共服务共同财政事权转移支付收入</t>
  </si>
  <si>
    <t xml:space="preserve">      外交共同财政事权转移支付收入</t>
  </si>
  <si>
    <t xml:space="preserve">      国防共同财政事权转移支付收入</t>
  </si>
  <si>
    <t xml:space="preserve">      公共安全共同财政事权转移支付收入</t>
  </si>
  <si>
    <t xml:space="preserve">      教育共同财政事权转移支付收入</t>
  </si>
  <si>
    <t xml:space="preserve">      科学技术共同财政事权转移支付收入</t>
  </si>
  <si>
    <t xml:space="preserve">      文化旅游体育与传媒共同财政事权转移支付收入</t>
  </si>
  <si>
    <t xml:space="preserve">      社会保障和就业共同财政事权转移支付收入</t>
  </si>
  <si>
    <t xml:space="preserve">      医疗卫生共同财政事权转移支付收入</t>
  </si>
  <si>
    <t xml:space="preserve">      节能环保共同财政事权转移支付收入</t>
  </si>
  <si>
    <t xml:space="preserve">      城乡社区共同财政事权转移支付收入</t>
  </si>
  <si>
    <t xml:space="preserve">      农林水共同财政事权转移支付收入</t>
  </si>
  <si>
    <t xml:space="preserve">      交通运输共同财政事权转移支付收入</t>
  </si>
  <si>
    <t xml:space="preserve">      资源勘探信息等共同财政事权转移支付收入</t>
  </si>
  <si>
    <t xml:space="preserve">      商业服务业等共同财政事权转移支付收入</t>
  </si>
  <si>
    <t xml:space="preserve">      金融共同财政事权转移支付收入</t>
  </si>
  <si>
    <t xml:space="preserve">      自然资源海洋气象等共同财政事权转移支付收入</t>
  </si>
  <si>
    <t xml:space="preserve">      住房保障共同财政事权转移支付收入</t>
  </si>
  <si>
    <t xml:space="preserve">      粮油物资储备共同财政事权转移支付收入</t>
  </si>
  <si>
    <t xml:space="preserve">      灾害防治及应急管理共同财政事权转移支付收入</t>
  </si>
  <si>
    <t xml:space="preserve">      其他共同财政事权转移支付收入</t>
  </si>
  <si>
    <t>增值税留抵退税转移支付收入</t>
  </si>
  <si>
    <t>其他退税减税降费转移支付收入</t>
  </si>
  <si>
    <t>补充县区财力转移支付收入</t>
  </si>
  <si>
    <t xml:space="preserve">      其他一般性转移支付收入</t>
  </si>
  <si>
    <t>专项转移支付</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</si>
  <si>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</si>
  <si>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</si>
  <si>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</si>
  <si>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</si>
  <si>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</si>
  <si>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</si>
  <si>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</si>
  <si>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</si>
  <si>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</si>
  <si>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</si>
  <si>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</si>
  <si>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</si>
  <si>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</si>
  <si>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</si>
  <si>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</si>
  <si>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</si>
  <si>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</si>
  <si>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</si>
  <si>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</si>
  <si>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</si>
  <si>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其他收入</t>
  </si>
  <si>
    <t>2021年末地方政府债务余额</t>
  </si>
  <si>
    <t>2022年地方政府债务余额</t>
  </si>
  <si>
    <t>2023年地方政府债务余额</t>
  </si>
  <si>
    <t>2024年地方政府债务余额</t>
  </si>
  <si>
    <t>2022年地方政府债务限额</t>
  </si>
  <si>
    <t>2023年地方政府债务限额</t>
  </si>
  <si>
    <t>2024年地方政府债务限额</t>
  </si>
  <si>
    <t>2025年地方政府债务限额</t>
  </si>
  <si>
    <t>栏次关系</t>
  </si>
  <si>
    <t>见情况说明</t>
  </si>
  <si>
    <t>其中：一般债务</t>
  </si>
  <si>
    <t xml:space="preserve">      专项债务</t>
  </si>
  <si>
    <r>
      <rPr>
        <sz val="12"/>
        <rFont val="宋体"/>
        <charset val="134"/>
      </rPr>
      <t xml:space="preserve">         </t>
    </r>
    <r>
      <rPr>
        <sz val="18"/>
        <rFont val="宋体"/>
        <charset val="134"/>
      </rPr>
      <t xml:space="preserve"> </t>
    </r>
    <r>
      <rPr>
        <b/>
        <sz val="18"/>
        <rFont val="宋体"/>
        <charset val="134"/>
      </rPr>
      <t>情况说明：</t>
    </r>
    <r>
      <rPr>
        <sz val="12"/>
        <rFont val="宋体"/>
        <charset val="134"/>
      </rPr>
      <t>全省各市（州）的政府债务限额是由省财政厅核定下达的。目前，由于省财政厅暂未核定下达岑巩2024年的政府债务
                          限额。因此，岑巩县暂时无法公开2024年的政府债务限额，待省财政厅核定下达岑巩县的政府债务限额后，岑巩县
                          再公开2024年的政府债务限额。</t>
    </r>
  </si>
  <si>
    <t>上年预计执行数</t>
  </si>
  <si>
    <t>为上年预计执行数的%</t>
  </si>
  <si>
    <t>政府性基金收入</t>
  </si>
  <si>
    <t>农网还贷资金收入</t>
  </si>
  <si>
    <t>超长期特别国债安排的支出</t>
  </si>
  <si>
    <t>地方农网还贷资金收入</t>
  </si>
  <si>
    <t>基础教育</t>
  </si>
  <si>
    <t>海南省高等级公路车辆通行附加费收入</t>
  </si>
  <si>
    <t>国家电影事业发展专项资金收入</t>
  </si>
  <si>
    <t>国有土地收益基金收入</t>
  </si>
  <si>
    <t>农业土地开发资金收入</t>
  </si>
  <si>
    <t>国有土地使用权出让收入</t>
  </si>
  <si>
    <t>土地出让价款收入</t>
  </si>
  <si>
    <t>核电站乏燃料处理处置基金支出</t>
  </si>
  <si>
    <t>补缴的土地价款</t>
  </si>
  <si>
    <t>乏燃料运输</t>
  </si>
  <si>
    <t>划拨土地收入</t>
  </si>
  <si>
    <t>乏燃料离堆贮存</t>
  </si>
  <si>
    <t>缴纳新增建设用地土地有偿使用费</t>
  </si>
  <si>
    <t>乏燃料后处理</t>
  </si>
  <si>
    <t>其他土地出让收入</t>
  </si>
  <si>
    <t>高放废物的处理处置</t>
  </si>
  <si>
    <t>大中型水库库区基金收入</t>
  </si>
  <si>
    <t>乏燃料后处理厂的建设、运行、改造和退役</t>
  </si>
  <si>
    <t>地方大中型水库库区基金收入</t>
  </si>
  <si>
    <t>其他乏燃料处理处置基金支出</t>
  </si>
  <si>
    <t>彩票公益金收入</t>
  </si>
  <si>
    <t>福利彩票公益金收入</t>
  </si>
  <si>
    <t>体育彩票公益金收入</t>
  </si>
  <si>
    <t>城市基础设施配套费收入</t>
  </si>
  <si>
    <t>小型水库移民扶助基金收入</t>
  </si>
  <si>
    <t>国家重大水利工程建设基金收入</t>
  </si>
  <si>
    <t>地方重大水利工程建设资金</t>
  </si>
  <si>
    <t>其他科技支出</t>
  </si>
  <si>
    <t>车辆通行费</t>
  </si>
  <si>
    <t>污水处理费收入</t>
  </si>
  <si>
    <t>国家电影事业发展专项资金安排的支出</t>
  </si>
  <si>
    <t>彩票发行机构和彩票销售机构的业务费用</t>
  </si>
  <si>
    <t>资助国产影片放映</t>
  </si>
  <si>
    <t>福利彩票销售机构的业务费用</t>
  </si>
  <si>
    <t>资助影院建设</t>
  </si>
  <si>
    <t>体育彩票销售机构的业务费用</t>
  </si>
  <si>
    <t>资助少数民族语电影译制</t>
  </si>
  <si>
    <t>彩票兑奖周转金</t>
  </si>
  <si>
    <t>购买农村电影公益性放映版权服务</t>
  </si>
  <si>
    <t>彩票发行销售风险基金</t>
  </si>
  <si>
    <t>其他国家电影事业发展专项资金支出</t>
  </si>
  <si>
    <t>彩票市场调控资金收入</t>
  </si>
  <si>
    <t>旅游发展基金支出</t>
  </si>
  <si>
    <t>抗疫特别国债财务基金收入</t>
  </si>
  <si>
    <t>宣传促销</t>
  </si>
  <si>
    <t>耕地保护考核奖惩基金收入</t>
  </si>
  <si>
    <t>行业规划</t>
  </si>
  <si>
    <t>超长期特别国债财务基金收入</t>
  </si>
  <si>
    <t>旅游事业补助</t>
  </si>
  <si>
    <t>其他政府性基金收入</t>
  </si>
  <si>
    <t>地方旅游开发项目补助</t>
  </si>
  <si>
    <t>专项债务对应项目专项收入</t>
  </si>
  <si>
    <t>其他旅游发展基金支出</t>
  </si>
  <si>
    <t>海南省高等级公路车辆通行附加费专项债务对应项目专项收入</t>
  </si>
  <si>
    <t>国家电影事业发展专项资金对应专项债务收入安排的支出</t>
  </si>
  <si>
    <t>国家电影事业发展专项资金专项债务对应项目专项收入</t>
  </si>
  <si>
    <t>资助城市影院</t>
  </si>
  <si>
    <t>国有土地使用权出让金专项债务对应项目专项收入</t>
  </si>
  <si>
    <t>其他国家电影事业发展专项资金对应专项债务收入支出</t>
  </si>
  <si>
    <t>土地储备专项债券对应项目专项收入</t>
  </si>
  <si>
    <t>新增支出科目</t>
  </si>
  <si>
    <t>棚户区改造专项债券对应项目专项收入</t>
  </si>
  <si>
    <t>其他国有土地使用权出让金专项债务对应项目专项收入</t>
  </si>
  <si>
    <t>农业土地开发资金专项债务对应项目专项收入</t>
  </si>
  <si>
    <t>大中型水库库区基金专项债务对应项目专项收入</t>
  </si>
  <si>
    <t>城市基础设施配套费专项债务对应项目专项收入</t>
  </si>
  <si>
    <t>小型水库移民扶助基金专项债务对应项目专项收入</t>
  </si>
  <si>
    <t>国家重大水利工程建设基金专项债务对应项目专项收入</t>
  </si>
  <si>
    <t>车辆通行费专项债务对应项目专项收入</t>
  </si>
  <si>
    <t>政府收费公路专项债券对应项目专项收入</t>
  </si>
  <si>
    <t>养老机构及服务设施</t>
  </si>
  <si>
    <t>其他车辆通行费专项债务对应项目专项收入</t>
  </si>
  <si>
    <t>公共就业服务设施</t>
  </si>
  <si>
    <t>污水处理费专项债务对应项目专项收入</t>
  </si>
  <si>
    <t>其他政府性基金专项债务对应项目专项收入</t>
  </si>
  <si>
    <t>其他地方自行试点项目收益专项债券对应项目专项收入</t>
  </si>
  <si>
    <t>公共卫生机构</t>
  </si>
  <si>
    <t>可再生能源电价附加收入安排的支出</t>
  </si>
  <si>
    <t>风力发电补助</t>
  </si>
  <si>
    <t>太阳能发电补助</t>
  </si>
  <si>
    <t>生物质能发电补助</t>
  </si>
  <si>
    <t>其他可再生能源电价附加收入安排的支出</t>
  </si>
  <si>
    <t>废弃电器电子产品处理基金支出</t>
  </si>
  <si>
    <t>回收处理费用补贴</t>
  </si>
  <si>
    <t>信息系统建设</t>
  </si>
  <si>
    <t>基金征管经费</t>
  </si>
  <si>
    <t>其他废弃电器电子产品处理基金支出</t>
  </si>
  <si>
    <t>水污染综合治理</t>
  </si>
  <si>
    <t>应对气候变化</t>
  </si>
  <si>
    <t>“三北”工程建设</t>
  </si>
  <si>
    <t>国有土地使用权出让收入安排的支出</t>
  </si>
  <si>
    <t>征地和拆迁补偿支出</t>
  </si>
  <si>
    <t>土地开发支出</t>
  </si>
  <si>
    <t>城市建设支出</t>
  </si>
  <si>
    <t>农村基础设施建设支出</t>
  </si>
  <si>
    <t>补助被征地农民支出</t>
  </si>
  <si>
    <t>土地出让业务支出</t>
  </si>
  <si>
    <t>廉租住房支出</t>
  </si>
  <si>
    <t>支付破产或改制企业职工安置费</t>
  </si>
  <si>
    <t>棚户区改造支出</t>
  </si>
  <si>
    <t>公共租赁住房支出</t>
  </si>
  <si>
    <t>保障性住房租金补贴</t>
  </si>
  <si>
    <t>农业生产发展支出</t>
  </si>
  <si>
    <t>农村社会事业支出</t>
  </si>
  <si>
    <t>农业农村生态环境支出</t>
  </si>
  <si>
    <t>其他国有土地使用权出让收入安排的支出</t>
  </si>
  <si>
    <t>国有土地收益基金安排的支出</t>
  </si>
  <si>
    <t>其他国有土地收益基金支出</t>
  </si>
  <si>
    <t>农业土地开发资金安排的支出</t>
  </si>
  <si>
    <t>城市基础设施配套费安排的支出</t>
  </si>
  <si>
    <t>城市公共设施</t>
  </si>
  <si>
    <t>城市环境卫生</t>
  </si>
  <si>
    <t>公有房屋</t>
  </si>
  <si>
    <t>城市防洪</t>
  </si>
  <si>
    <t>其他城市基础设施配套费安排的支出</t>
  </si>
  <si>
    <t>污水处理费安排的支出</t>
  </si>
  <si>
    <t>污水处理设施建设和运营</t>
  </si>
  <si>
    <t>代征手续费</t>
  </si>
  <si>
    <t>其他污水处理费安排的支出</t>
  </si>
  <si>
    <t>土地储备专项债券收入安排的支出</t>
  </si>
  <si>
    <t>其他土地储备专项债券收入安排的支出</t>
  </si>
  <si>
    <t>棚户区改造专项债券收入安排的支出</t>
  </si>
  <si>
    <t>其他棚户区改造专项债券收入安排的支出</t>
  </si>
  <si>
    <t>城市基础设施配套费对应专项债务收入安排的支出</t>
  </si>
  <si>
    <t>其他城市基础设施配套费对应专项债务收入安排的支出</t>
  </si>
  <si>
    <t>污水处理费对应专项债务收入安排的支出</t>
  </si>
  <si>
    <t>其他污水处理费对应专项债务收入安排的支出</t>
  </si>
  <si>
    <t>国有土地使用权出让收入对应专项债务收入安排的支出</t>
  </si>
  <si>
    <t>其他国有土地使用权出让收入对应专项债务收入安排的支出</t>
  </si>
  <si>
    <t>大中型水库库区基金安排的支出</t>
  </si>
  <si>
    <t>基础设施建设和经济发展</t>
  </si>
  <si>
    <t>解决移民遗留问题</t>
  </si>
  <si>
    <t>库区防护工程维护</t>
  </si>
  <si>
    <t>其他大中型水库库区基金支出</t>
  </si>
  <si>
    <t>三峡水库库区基金支出</t>
  </si>
  <si>
    <t>库区维护和管理</t>
  </si>
  <si>
    <t>其他三峡水库库区基金支出</t>
  </si>
  <si>
    <t>国家重大水利工程建设基金安排的支出</t>
  </si>
  <si>
    <t>三峡后续工作</t>
  </si>
  <si>
    <t>地方重大水利工程建设</t>
  </si>
  <si>
    <t>其他重大水利工程建设基金支出</t>
  </si>
  <si>
    <t>大中型水库库区基金对应专项债务收入安排的支出</t>
  </si>
  <si>
    <t>其他大中型水库库区基金对应专项债务收入支出</t>
  </si>
  <si>
    <t>国家重大水利工程建设基金对应专项债务收入安排的支出</t>
  </si>
  <si>
    <t>三峡工程后续工作</t>
  </si>
  <si>
    <t>其他重大水利工程建设基金对应专项债务收入支出</t>
  </si>
  <si>
    <t>大中型水库移民后期扶持基金支出</t>
  </si>
  <si>
    <t>移民补助</t>
  </si>
  <si>
    <t>其他大中型水库移民后期扶持基金支出</t>
  </si>
  <si>
    <t>小型水库移民扶助基金安排的支出</t>
  </si>
  <si>
    <t>其他小型水库移民扶助基金安排的支出</t>
  </si>
  <si>
    <t>小型水库移民扶助基金对应专项债务收入安排的支出</t>
  </si>
  <si>
    <t>其他小型水库移民扶助基金对应专项债务收入安排的支出</t>
  </si>
  <si>
    <t>农业农村支出</t>
  </si>
  <si>
    <t>水利支出</t>
  </si>
  <si>
    <t>海南省高等级公路车辆通行附加费安排的支出</t>
  </si>
  <si>
    <t>公路还贷</t>
  </si>
  <si>
    <t>其他海南省高等级公路车辆通行附加费安排的支出</t>
  </si>
  <si>
    <t>车辆通行费安排的支出</t>
  </si>
  <si>
    <t>政府还贷公路养护</t>
  </si>
  <si>
    <t>政府还贷公路管理</t>
  </si>
  <si>
    <t>其他车辆通行费安排的支出</t>
  </si>
  <si>
    <t>铁路建设基金支出</t>
  </si>
  <si>
    <t>铁路建设投资</t>
  </si>
  <si>
    <t>购置铁路机车车辆</t>
  </si>
  <si>
    <t>铁路还贷</t>
  </si>
  <si>
    <t>建设项目铺底资金</t>
  </si>
  <si>
    <t>勘测设计</t>
  </si>
  <si>
    <t>注册资本金</t>
  </si>
  <si>
    <t>周转资金</t>
  </si>
  <si>
    <t>其他铁路建设基金支出</t>
  </si>
  <si>
    <t>船舶油污损害赔偿基金支出</t>
  </si>
  <si>
    <t>应急处置费用</t>
  </si>
  <si>
    <t>控制清除污染</t>
  </si>
  <si>
    <t>损失补偿</t>
  </si>
  <si>
    <t>生态恢复</t>
  </si>
  <si>
    <t>监视监测</t>
  </si>
  <si>
    <t>其他船舶油污损害赔偿基金支出</t>
  </si>
  <si>
    <t>民航发展基金支出</t>
  </si>
  <si>
    <t>民航机场建设</t>
  </si>
  <si>
    <t>民航安全</t>
  </si>
  <si>
    <t>航线和机场补贴</t>
  </si>
  <si>
    <t>民航节能减排</t>
  </si>
  <si>
    <t>通用航空发展</t>
  </si>
  <si>
    <t>征管经费</t>
  </si>
  <si>
    <t>民航科教和信息建设</t>
  </si>
  <si>
    <t>其他民航发展基金支出</t>
  </si>
  <si>
    <t>海南省高等级公路车辆通行附加费对应专项债务收入安排的支出</t>
  </si>
  <si>
    <t>其他海南省高等级公路车辆通行附加费对应专项债务收入安排的支出</t>
  </si>
  <si>
    <t>政府收费公路专项债券收入安排的支出</t>
  </si>
  <si>
    <t>其他政府收费公路专项债券收入安排的支出</t>
  </si>
  <si>
    <t>车辆通行费对应专项债务收入安排的支出</t>
  </si>
  <si>
    <t>农网还贷资金支出</t>
  </si>
  <si>
    <t>中央农网还贷资金支出</t>
  </si>
  <si>
    <t>地方农网还贷资金支出</t>
  </si>
  <si>
    <t>其他农网还贷资金支出</t>
  </si>
  <si>
    <t>工业和信息产业</t>
  </si>
  <si>
    <t>中央特别国债经营基金支出</t>
  </si>
  <si>
    <t>中央特别国债经营基金财务支出</t>
  </si>
  <si>
    <t>耕地保护考核奖惩基金支出</t>
  </si>
  <si>
    <t>耕地保护</t>
  </si>
  <si>
    <t>补充耕地</t>
  </si>
  <si>
    <t>保障性租赁住房</t>
  </si>
  <si>
    <t>其他住房保障支出</t>
  </si>
  <si>
    <t>其他粮油物资储备支出</t>
  </si>
  <si>
    <t>自然灾害恢复重建支出</t>
  </si>
  <si>
    <t>超长期特别国债安排的其他灾害防治及应急管理支出</t>
  </si>
  <si>
    <t>其他政府性基金及对应专项债务收入安排的支出</t>
  </si>
  <si>
    <t>其他政府性基金安排的支出</t>
  </si>
  <si>
    <t>其他地方自行试点项目收益专项债券收入安排的支出</t>
  </si>
  <si>
    <t>其他政府性基金债务收入安排的支出</t>
  </si>
  <si>
    <t>彩票发行销售机构业务费安排的支出</t>
  </si>
  <si>
    <t>福利彩票发行机构的业务费支出</t>
  </si>
  <si>
    <t>体育彩票发行机构的业务费支出</t>
  </si>
  <si>
    <t>福利彩票销售机构的业务费支出</t>
  </si>
  <si>
    <t>体育彩票销售机构的业务费支出</t>
  </si>
  <si>
    <t>彩票兑奖周转金支出</t>
  </si>
  <si>
    <t>彩票发行销售风险基金支出</t>
  </si>
  <si>
    <t>彩票市场调控资金支出</t>
  </si>
  <si>
    <t>其他彩票发行销售机构业务费安排的支出</t>
  </si>
  <si>
    <t>抗疫特别国债财务基金支出</t>
  </si>
  <si>
    <t>超长期特别国债财务基金支出</t>
  </si>
  <si>
    <t>彩票公益金安排的支出</t>
  </si>
  <si>
    <t>用于补充全国社会保障基金的彩票公益金支出</t>
  </si>
  <si>
    <t>用于社会福利的彩票公益金支出</t>
  </si>
  <si>
    <t>用于体育事业的彩票公益金支出</t>
  </si>
  <si>
    <t>用于教育事业的彩票公益金支出</t>
  </si>
  <si>
    <t>用于红十字事业的彩票公益金支出</t>
  </si>
  <si>
    <t>用于残疾人事业的彩票公益金支出</t>
  </si>
  <si>
    <t>用于文化事业的彩票公益金支出</t>
  </si>
  <si>
    <t>用于巩固脱贫攻坚成果衔接乡村振兴的彩票公益金支出</t>
  </si>
  <si>
    <t>用于法律援助的彩票公益金支出</t>
  </si>
  <si>
    <t>用于城乡医疗救助的彩票公益金支出</t>
  </si>
  <si>
    <t>用于其他社会公益事业的彩票公益金支出</t>
  </si>
  <si>
    <t>超长期特别国债安排的其他支出</t>
  </si>
  <si>
    <t>地方政府专项债务付息支出</t>
  </si>
  <si>
    <t>海南省高等级公路车辆通行附加费债务付息支出</t>
  </si>
  <si>
    <t>国家电影事业发展专项资金债务付息支出</t>
  </si>
  <si>
    <t>国有土地使用权出让金债务付息支出</t>
  </si>
  <si>
    <t>农业土地开发资金债务付息支出</t>
  </si>
  <si>
    <t>大中型水库库区基金债务付息支出</t>
  </si>
  <si>
    <t>城市基础设施配套费债务付息支出</t>
  </si>
  <si>
    <t>小型水库移民扶助基金债务付息支出</t>
  </si>
  <si>
    <t>国家重大水利工程建设基金债务付息支出</t>
  </si>
  <si>
    <t>车辆通行费债务付息支出</t>
  </si>
  <si>
    <t>污水处理费债务付息支出</t>
  </si>
  <si>
    <t>土地储备专项债券付息支出</t>
  </si>
  <si>
    <t>政府收费公路专项债券付息支出</t>
  </si>
  <si>
    <t>棚户区改造专项债券付息支出</t>
  </si>
  <si>
    <t>其他地方自行试点项目收益专项债券付息支出</t>
  </si>
  <si>
    <t>其他政府性基金债务付息支出</t>
  </si>
  <si>
    <t>地方政府专项债务发行费用支出</t>
  </si>
  <si>
    <t>海南省高等级公路车辆通行附加费债务发行费用支出</t>
  </si>
  <si>
    <t>国家电影事业发展专项资金债务发行费用支出</t>
  </si>
  <si>
    <t>国有土地使用权出让金债务发行费用支出</t>
  </si>
  <si>
    <t>农业土地开发资金债务发行费用支出</t>
  </si>
  <si>
    <t>大中型水库库区基金债务发行费用支出</t>
  </si>
  <si>
    <t>城市基础设施配套费债务发行费用支出</t>
  </si>
  <si>
    <t>小型水库移民扶助基金债务发行费用支出</t>
  </si>
  <si>
    <t>国家重大水利工程建设基金债务发行费用支出</t>
  </si>
  <si>
    <t>车辆通行费债务发行费用支出</t>
  </si>
  <si>
    <t>污水处理费债务发行费用支出</t>
  </si>
  <si>
    <t>土地储备专项债券发行费用支出</t>
  </si>
  <si>
    <t>政府收费公路专项债券发行费用支出</t>
  </si>
  <si>
    <t>棚户区改造专项债券发行费用支出</t>
  </si>
  <si>
    <t>其他地方自行试点项目收益专项债券发行费用支出</t>
  </si>
  <si>
    <t>其他政府性基金债务发行费用支出</t>
  </si>
  <si>
    <t>抗疫特别国债安排的支出</t>
  </si>
  <si>
    <t>基础设施建设</t>
  </si>
  <si>
    <t>公共卫生体系建设</t>
  </si>
  <si>
    <t>重大疫情防控救治体系建设</t>
  </si>
  <si>
    <t>粮食安全</t>
  </si>
  <si>
    <t>能源安全</t>
  </si>
  <si>
    <t>应急物资保障</t>
  </si>
  <si>
    <t>产业链改造升级</t>
  </si>
  <si>
    <t>城镇老旧小区改造</t>
  </si>
  <si>
    <t>生态环境治理</t>
  </si>
  <si>
    <t>交通基础设施建设</t>
  </si>
  <si>
    <t>市政设施建设</t>
  </si>
  <si>
    <t>重大区域规划基础设施建设</t>
  </si>
  <si>
    <t>其他基础设施建设</t>
  </si>
  <si>
    <t>抗疫相关支出</t>
  </si>
  <si>
    <t>创业担保贷款贴息</t>
  </si>
  <si>
    <t>援企稳岗补贴</t>
  </si>
  <si>
    <t>困难群众基本生活补助</t>
  </si>
  <si>
    <t>其他抗疫相关支出</t>
  </si>
  <si>
    <t>地方本级收入合计</t>
  </si>
  <si>
    <t>地方本级支出合计</t>
  </si>
  <si>
    <t>政府性基金转移支付收入</t>
  </si>
  <si>
    <t>政府性基金转移支付</t>
  </si>
  <si>
    <t>其中：超长期特别国债转移支付收入</t>
  </si>
  <si>
    <t>其中：超长期特别国债转移支付支出</t>
  </si>
  <si>
    <t>上解收入</t>
  </si>
  <si>
    <t>上解支出</t>
  </si>
  <si>
    <t>政府性基金上解收入</t>
  </si>
  <si>
    <t>政府性基金上解支出</t>
  </si>
  <si>
    <t>抗疫特别国债还本上解收入</t>
  </si>
  <si>
    <t>抗疫特别国债还本上解支出</t>
  </si>
  <si>
    <t>超长期特别国债还本上解收入</t>
  </si>
  <si>
    <t>超长期特别国债还本上解支出</t>
  </si>
  <si>
    <t>其他政府性基金上解收入</t>
  </si>
  <si>
    <t>政府性基金预算调出资金</t>
  </si>
  <si>
    <t>政府性基金预算上年结余收入</t>
  </si>
  <si>
    <t>政府性基金年终结余</t>
  </si>
  <si>
    <t>调入政府性基金预算资金</t>
  </si>
  <si>
    <t>债务转贷支出</t>
  </si>
  <si>
    <t>从一般公共预算调入用于补充超长期特别国债偿债备付金的资金</t>
  </si>
  <si>
    <t>偿债备付金</t>
  </si>
  <si>
    <t>从国有资本经营预算调入用于补充超长期特别国债偿债备付金的资金</t>
  </si>
  <si>
    <t>安排超长期特别国债偿债备付金</t>
  </si>
  <si>
    <t>从一般公共预算调入用于偿还超长期特别国债本金的资金</t>
  </si>
  <si>
    <t>从国有资本经营预算调入用于偿还超长期特别国债本金的资金</t>
  </si>
  <si>
    <t>从一般公共预算调入用于偿还抗疫特别国债本金的资金</t>
  </si>
  <si>
    <t>新增收入科目</t>
  </si>
  <si>
    <t>从国有资本经营预算调入用于偿还抗疫特别国债本金的资金</t>
  </si>
  <si>
    <t>其他调入政府性基金预算资金</t>
  </si>
  <si>
    <t>债务转贷收入</t>
  </si>
  <si>
    <t>地方政府专项债务转贷收入</t>
  </si>
  <si>
    <t>动用偿债备付金</t>
  </si>
  <si>
    <t>动用超长期特别国债偿债备付金</t>
  </si>
  <si>
    <t>债务收入</t>
  </si>
  <si>
    <t>债务还本支出</t>
  </si>
  <si>
    <t>地方政府债务收入</t>
  </si>
  <si>
    <t>地方政府专项债务还本支出</t>
  </si>
  <si>
    <t>专项债务收入</t>
  </si>
  <si>
    <t>一、农网还贷资金收入</t>
  </si>
  <si>
    <t>二、海南省高等级公路车辆通行附加费收入</t>
  </si>
  <si>
    <t>三、国家电影事业发展专项资金收入</t>
  </si>
  <si>
    <t>四、国有土地收益基金收入</t>
  </si>
  <si>
    <t>五、农业土地开发资金收入</t>
  </si>
  <si>
    <t>六、国有土地使用权出让收入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</si>
  <si>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</si>
  <si>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</si>
  <si>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</si>
  <si>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</si>
  <si>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</si>
  <si>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七、大中型水库库区基金收入</t>
  </si>
  <si>
    <t>八、彩票公益金收入</t>
  </si>
  <si>
    <t xml:space="preserve">  福利彩票公益金收入</t>
  </si>
  <si>
    <t xml:space="preserve">  体育彩票公益金收入</t>
  </si>
  <si>
    <t>九、城市基础设施配套费收入</t>
  </si>
  <si>
    <t>十、小型水库移民扶助基金收入</t>
  </si>
  <si>
    <t>十一、国家重大水利工程建设基金收入</t>
  </si>
  <si>
    <t>十二、车辆通行费</t>
  </si>
  <si>
    <t>十三、污水处理费收入</t>
  </si>
  <si>
    <t>十四、彩票发行机构和彩票销售机构的业务费用</t>
  </si>
  <si>
    <t xml:space="preserve">  福利彩票销售机构的业务费用</t>
  </si>
  <si>
    <t xml:space="preserve">  体育彩票销售机构的业务费用</t>
  </si>
  <si>
    <t xml:space="preserve">  彩票兑奖周转金</t>
  </si>
  <si>
    <t xml:space="preserve">  彩票发行销售风险基金</t>
  </si>
  <si>
    <t xml:space="preserve">  彩票市场调控资金收入</t>
  </si>
  <si>
    <t>十五、其他政府性基金收入</t>
  </si>
  <si>
    <t>十六、专项债券对应项目专项收入</t>
  </si>
  <si>
    <t>收入合计</t>
  </si>
  <si>
    <t xml:space="preserve">  政府性基金转移支付收入</t>
  </si>
  <si>
    <t xml:space="preserve">  政府性基金上解收入</t>
  </si>
  <si>
    <t xml:space="preserve">  上年结余收入</t>
  </si>
  <si>
    <t xml:space="preserve">  调入资金</t>
  </si>
  <si>
    <t xml:space="preserve">    其中：地方政府性基金调入专项收入</t>
  </si>
  <si>
    <t xml:space="preserve">  地方政府专项债务收入</t>
  </si>
  <si>
    <t xml:space="preserve">  地方政府专项债务转贷收入</t>
  </si>
  <si>
    <t>2025年本级政府性基金预算支出表</t>
  </si>
  <si>
    <r>
      <rPr>
        <sz val="11"/>
        <color rgb="FF000000"/>
        <rFont val="宋体"/>
        <charset val="134"/>
      </rPr>
      <t>表</t>
    </r>
    <r>
      <rPr>
        <sz val="11"/>
        <color rgb="FF000000"/>
        <rFont val="Calibri"/>
        <charset val="134"/>
      </rPr>
      <t>13</t>
    </r>
  </si>
  <si>
    <r>
      <rPr>
        <b/>
        <sz val="14"/>
        <color rgb="FF000000"/>
        <rFont val="Calibri"/>
        <charset val="134"/>
      </rPr>
      <t>2025</t>
    </r>
    <r>
      <rPr>
        <b/>
        <sz val="14"/>
        <color rgb="FF000000"/>
        <rFont val="宋体"/>
        <charset val="134"/>
      </rPr>
      <t>年政府性基金预算转移支付表</t>
    </r>
  </si>
  <si>
    <r>
      <rPr>
        <sz val="20"/>
        <rFont val="方正小标宋简体"/>
        <charset val="134"/>
      </rPr>
      <t>2025年全县政府性基金转移支付补助分地区分项目预算表</t>
    </r>
    <r>
      <rPr>
        <sz val="18"/>
        <rFont val="方正小标宋简体"/>
        <charset val="134"/>
      </rPr>
      <t xml:space="preserve">   </t>
    </r>
  </si>
  <si>
    <t>政府性基金支出</t>
  </si>
  <si>
    <t>备注：本表按规定公开到支出功能分类项级科目。</t>
  </si>
  <si>
    <r>
      <rPr>
        <sz val="11"/>
        <color rgb="FF000000"/>
        <rFont val="宋体"/>
        <charset val="134"/>
      </rPr>
      <t>表</t>
    </r>
    <r>
      <rPr>
        <sz val="11"/>
        <color rgb="FF000000"/>
        <rFont val="Calibri"/>
        <charset val="134"/>
      </rPr>
      <t>15</t>
    </r>
  </si>
  <si>
    <r>
      <rPr>
        <b/>
        <sz val="14"/>
        <color rgb="FF000000"/>
        <rFont val="Calibri"/>
        <charset val="134"/>
      </rPr>
      <t>2025</t>
    </r>
    <r>
      <rPr>
        <b/>
        <sz val="14"/>
        <color rgb="FF000000"/>
        <rFont val="宋体"/>
        <charset val="134"/>
      </rPr>
      <t>年国有资本经营预算收支总表</t>
    </r>
  </si>
  <si>
    <t>收          入</t>
  </si>
  <si>
    <t>支          出</t>
  </si>
  <si>
    <t>项        目</t>
  </si>
  <si>
    <t>行次</t>
  </si>
  <si>
    <t>执行数</t>
  </si>
  <si>
    <t>省本级</t>
  </si>
  <si>
    <t>地市级及以下</t>
  </si>
  <si>
    <t>1=2+3</t>
  </si>
  <si>
    <t>4=5+6</t>
  </si>
  <si>
    <t>5</t>
  </si>
  <si>
    <t>一、利润收入</t>
  </si>
  <si>
    <t>一、解决历史遗留问题及改革成本支出</t>
  </si>
  <si>
    <t>二、股利、股息收入</t>
  </si>
  <si>
    <t>二、国有企业资本金注入</t>
  </si>
  <si>
    <t>三、产权转让收入</t>
  </si>
  <si>
    <t>三、国有企业政策性补贴</t>
  </si>
  <si>
    <t>四、清算收入</t>
  </si>
  <si>
    <t>四、其他国有资本经营预算支出</t>
  </si>
  <si>
    <t>五、其他国有资本经营预算收入</t>
  </si>
  <si>
    <t>本年收入合计</t>
  </si>
  <si>
    <t>本年支出合计</t>
  </si>
  <si>
    <t>国有资本经营预算转移支付收入</t>
  </si>
  <si>
    <t>国有资本经营预算转移支付支出</t>
  </si>
  <si>
    <t>国有资本经营预算上解收入</t>
  </si>
  <si>
    <t>国有资本经营预算上解支出</t>
  </si>
  <si>
    <t>国有资本经营预算上年结余收入</t>
  </si>
  <si>
    <t>国有资本经营预算调出资金</t>
  </si>
  <si>
    <t>国有资本经营预算年终结余</t>
  </si>
  <si>
    <t>19</t>
  </si>
  <si>
    <t>收 入 总 计</t>
  </si>
  <si>
    <t>支 出 总 计</t>
  </si>
  <si>
    <t>20</t>
  </si>
  <si>
    <r>
      <t>注：以上项目以</t>
    </r>
    <r>
      <rPr>
        <sz val="11"/>
        <color rgb="FF000000"/>
        <rFont val="Calibri"/>
        <charset val="134"/>
      </rPr>
      <t>2025</t>
    </r>
    <r>
      <rPr>
        <sz val="11"/>
        <color rgb="FF000000"/>
        <rFont val="宋体"/>
        <charset val="134"/>
      </rPr>
      <t>年政府收支分类科目为准。在</t>
    </r>
    <r>
      <rPr>
        <sz val="11"/>
        <color rgb="FF000000"/>
        <rFont val="Calibri"/>
        <charset val="134"/>
      </rPr>
      <t>“</t>
    </r>
    <r>
      <rPr>
        <sz val="11"/>
        <color rgb="FF000000"/>
        <rFont val="宋体"/>
        <charset val="134"/>
      </rPr>
      <t>解决历史遗留问题及改革成本支出</t>
    </r>
    <r>
      <rPr>
        <sz val="11"/>
        <color rgb="FF000000"/>
        <rFont val="Calibri"/>
        <charset val="134"/>
      </rPr>
      <t>”</t>
    </r>
    <r>
      <rPr>
        <sz val="11"/>
        <color rgb="FF000000"/>
        <rFont val="宋体"/>
        <charset val="134"/>
      </rPr>
      <t>（</t>
    </r>
    <r>
      <rPr>
        <sz val="11"/>
        <color rgb="FF000000"/>
        <rFont val="Calibri"/>
        <charset val="134"/>
      </rPr>
      <t>22301</t>
    </r>
    <r>
      <rPr>
        <sz val="11"/>
        <color rgb="FF000000"/>
        <rFont val="宋体"/>
        <charset val="134"/>
      </rPr>
      <t>款）科目下增设</t>
    </r>
    <r>
      <rPr>
        <sz val="11"/>
        <color rgb="FF000000"/>
        <rFont val="Calibri"/>
        <charset val="134"/>
      </rPr>
      <t>“</t>
    </r>
    <r>
      <rPr>
        <sz val="11"/>
        <color rgb="FF000000"/>
        <rFont val="宋体"/>
        <charset val="134"/>
      </rPr>
      <t>金融企业改革性支出</t>
    </r>
    <r>
      <rPr>
        <sz val="11"/>
        <color rgb="FF000000"/>
        <rFont val="Calibri"/>
        <charset val="134"/>
      </rPr>
      <t>”</t>
    </r>
    <r>
      <rPr>
        <sz val="11"/>
        <color rgb="FF000000"/>
        <rFont val="宋体"/>
        <charset val="134"/>
      </rPr>
      <t>（</t>
    </r>
    <r>
      <rPr>
        <sz val="11"/>
        <color rgb="FF000000"/>
        <rFont val="Calibri"/>
        <charset val="134"/>
      </rPr>
      <t>2230109</t>
    </r>
    <r>
      <rPr>
        <sz val="11"/>
        <color rgb="FF000000"/>
        <rFont val="宋体"/>
        <charset val="134"/>
      </rPr>
      <t>项）科目，在</t>
    </r>
    <r>
      <rPr>
        <sz val="11"/>
        <color rgb="FF000000"/>
        <rFont val="Calibri"/>
        <charset val="134"/>
      </rPr>
      <t>“</t>
    </r>
    <r>
      <rPr>
        <sz val="11"/>
        <color rgb="FF000000"/>
        <rFont val="宋体"/>
        <charset val="134"/>
      </rPr>
      <t>国有企业资本金注入</t>
    </r>
    <r>
      <rPr>
        <sz val="11"/>
        <color rgb="FF000000"/>
        <rFont val="Calibri"/>
        <charset val="134"/>
      </rPr>
      <t>”</t>
    </r>
    <r>
      <rPr>
        <sz val="11"/>
        <color rgb="FF000000"/>
        <rFont val="宋体"/>
        <charset val="134"/>
      </rPr>
      <t>（</t>
    </r>
    <r>
      <rPr>
        <sz val="11"/>
        <color rgb="FF000000"/>
        <rFont val="Calibri"/>
        <charset val="134"/>
      </rPr>
      <t>22302</t>
    </r>
    <r>
      <rPr>
        <sz val="11"/>
        <color rgb="FF000000"/>
        <rFont val="宋体"/>
        <charset val="134"/>
      </rPr>
      <t>款）科目下增设</t>
    </r>
    <r>
      <rPr>
        <sz val="11"/>
        <color rgb="FF000000"/>
        <rFont val="Calibri"/>
        <charset val="134"/>
      </rPr>
      <t>“</t>
    </r>
    <r>
      <rPr>
        <sz val="11"/>
        <color rgb="FF000000"/>
        <rFont val="宋体"/>
        <charset val="134"/>
      </rPr>
      <t>金融企业资本性支出</t>
    </r>
    <r>
      <rPr>
        <sz val="11"/>
        <color rgb="FF000000"/>
        <rFont val="Calibri"/>
        <charset val="134"/>
      </rPr>
      <t>”</t>
    </r>
    <r>
      <rPr>
        <sz val="11"/>
        <color rgb="FF000000"/>
        <rFont val="宋体"/>
        <charset val="134"/>
      </rPr>
      <t>（</t>
    </r>
    <r>
      <rPr>
        <sz val="11"/>
        <color rgb="FF000000"/>
        <rFont val="Calibri"/>
        <charset val="134"/>
      </rPr>
      <t>2230208</t>
    </r>
    <r>
      <rPr>
        <sz val="11"/>
        <color rgb="FF000000"/>
        <rFont val="宋体"/>
        <charset val="134"/>
      </rPr>
      <t>项）科目，相应删除</t>
    </r>
    <r>
      <rPr>
        <sz val="11"/>
        <color rgb="FF000000"/>
        <rFont val="Calibri"/>
        <charset val="134"/>
      </rPr>
      <t>“</t>
    </r>
    <r>
      <rPr>
        <sz val="11"/>
        <color rgb="FF000000"/>
        <rFont val="宋体"/>
        <charset val="134"/>
      </rPr>
      <t>金融国有资本经营预算支出</t>
    </r>
    <r>
      <rPr>
        <sz val="11"/>
        <color rgb="FF000000"/>
        <rFont val="Calibri"/>
        <charset val="134"/>
      </rPr>
      <t>”</t>
    </r>
    <r>
      <rPr>
        <sz val="11"/>
        <color rgb="FF000000"/>
        <rFont val="宋体"/>
        <charset val="134"/>
      </rPr>
      <t>（</t>
    </r>
    <r>
      <rPr>
        <sz val="11"/>
        <color rgb="FF000000"/>
        <rFont val="Calibri"/>
        <charset val="134"/>
      </rPr>
      <t>22304</t>
    </r>
    <r>
      <rPr>
        <sz val="11"/>
        <color rgb="FF000000"/>
        <rFont val="宋体"/>
        <charset val="134"/>
      </rPr>
      <t>款）科目及其项级科目。</t>
    </r>
  </si>
  <si>
    <r>
      <t>表</t>
    </r>
    <r>
      <rPr>
        <sz val="11"/>
        <color rgb="FF000000"/>
        <rFont val="Calibri"/>
        <charset val="134"/>
      </rPr>
      <t>16</t>
    </r>
  </si>
  <si>
    <r>
      <rPr>
        <b/>
        <sz val="14"/>
        <color rgb="FF000000"/>
        <rFont val="Calibri"/>
        <charset val="134"/>
      </rPr>
      <t>2025</t>
    </r>
    <r>
      <rPr>
        <b/>
        <sz val="14"/>
        <color rgb="FF000000"/>
        <rFont val="宋体"/>
        <charset val="134"/>
      </rPr>
      <t>年国有资本经营预算收入表</t>
    </r>
  </si>
  <si>
    <t>科目名称/企业</t>
  </si>
  <si>
    <r>
      <rPr>
        <sz val="11"/>
        <color rgb="FF000000"/>
        <rFont val="Calibri"/>
        <charset val="134"/>
      </rPr>
      <t>2024</t>
    </r>
    <r>
      <rPr>
        <sz val="11"/>
        <color rgb="FF000000"/>
        <rFont val="宋体"/>
        <charset val="134"/>
      </rPr>
      <t>年执行数</t>
    </r>
  </si>
  <si>
    <r>
      <rPr>
        <sz val="11"/>
        <color rgb="FF000000"/>
        <rFont val="Calibri"/>
        <charset val="134"/>
      </rPr>
      <t>2025</t>
    </r>
    <r>
      <rPr>
        <sz val="11"/>
        <color rgb="FF000000"/>
        <rFont val="宋体"/>
        <charset val="134"/>
      </rPr>
      <t>年预算数</t>
    </r>
  </si>
  <si>
    <t>预算数为执行数的%</t>
  </si>
  <si>
    <t>小计</t>
  </si>
  <si>
    <t>7=4/1</t>
  </si>
  <si>
    <t>1030601</t>
  </si>
  <si>
    <t>利润收入</t>
  </si>
  <si>
    <t>103060103</t>
  </si>
  <si>
    <t>烟草企业利润收入</t>
  </si>
  <si>
    <t>103060104</t>
  </si>
  <si>
    <t>石油石化企业利润收入</t>
  </si>
  <si>
    <t>103060105</t>
  </si>
  <si>
    <t>电力企业利润收入</t>
  </si>
  <si>
    <t>103060106</t>
  </si>
  <si>
    <t>电信企业利润收入</t>
  </si>
  <si>
    <t>103060107</t>
  </si>
  <si>
    <t>煤炭企业利润收入</t>
  </si>
  <si>
    <t>103060108</t>
  </si>
  <si>
    <t>有色冶金采掘企业利润收入</t>
  </si>
  <si>
    <t>103060109</t>
  </si>
  <si>
    <t>钢铁企业利润收入</t>
  </si>
  <si>
    <t>103060112</t>
  </si>
  <si>
    <t>化工企业利润收入</t>
  </si>
  <si>
    <t>103060113</t>
  </si>
  <si>
    <t>运输企业利润收入</t>
  </si>
  <si>
    <t>103060114</t>
  </si>
  <si>
    <t>电子企业利润收入</t>
  </si>
  <si>
    <t>103060115</t>
  </si>
  <si>
    <t>机械企业利润收入</t>
  </si>
  <si>
    <t>103060116</t>
  </si>
  <si>
    <t>投资服务企业利润收入</t>
  </si>
  <si>
    <t>103060117</t>
  </si>
  <si>
    <t>纺织轻工企业利润收入</t>
  </si>
  <si>
    <t>103060118</t>
  </si>
  <si>
    <t>贸易企业利润收入</t>
  </si>
  <si>
    <t>103060119</t>
  </si>
  <si>
    <t>建筑施工企业利润收入</t>
  </si>
  <si>
    <t>103060120</t>
  </si>
  <si>
    <t>房地产企业利润收入</t>
  </si>
  <si>
    <t>103060121</t>
  </si>
  <si>
    <t>建材企业利润收入</t>
  </si>
  <si>
    <t>103060122</t>
  </si>
  <si>
    <t>境外企业利润收入</t>
  </si>
  <si>
    <t>103060123</t>
  </si>
  <si>
    <t>对外合作企业利润收入</t>
  </si>
  <si>
    <t>103060124</t>
  </si>
  <si>
    <t>医药企业利润收入</t>
  </si>
  <si>
    <t>103060125</t>
  </si>
  <si>
    <t>农林牧渔企业利润收入</t>
  </si>
  <si>
    <t>103060126</t>
  </si>
  <si>
    <t>邮政企业利润收入</t>
  </si>
  <si>
    <t>103060127</t>
  </si>
  <si>
    <t>军工企业利润收入</t>
  </si>
  <si>
    <t>103060128</t>
  </si>
  <si>
    <t>转制科研院所利润收入</t>
  </si>
  <si>
    <t>103060129</t>
  </si>
  <si>
    <t>地质勘查企业利润收入</t>
  </si>
  <si>
    <t>103060130</t>
  </si>
  <si>
    <t>卫生体育福利企业利润收入</t>
  </si>
  <si>
    <t>103060131</t>
  </si>
  <si>
    <t>教育文化广播企业利润收入</t>
  </si>
  <si>
    <t>103060132</t>
  </si>
  <si>
    <t>科学研究企业利润收入</t>
  </si>
  <si>
    <t>103060133</t>
  </si>
  <si>
    <t>机关社团所属企业利润收入</t>
  </si>
  <si>
    <t>103060134</t>
  </si>
  <si>
    <t>金融企业利润收入</t>
  </si>
  <si>
    <t>103060198</t>
  </si>
  <si>
    <t>其他国有资本经营预算企业利润收入</t>
  </si>
  <si>
    <t>1030602</t>
  </si>
  <si>
    <t>股利、股息收入</t>
  </si>
  <si>
    <t>103060202</t>
  </si>
  <si>
    <t>国有控股公司股利、股息收入</t>
  </si>
  <si>
    <t>103060203</t>
  </si>
  <si>
    <t>国有参股公司股利、股息收入</t>
  </si>
  <si>
    <t>103060204</t>
  </si>
  <si>
    <t>金融企业股利、股息收入</t>
  </si>
  <si>
    <t>103060298</t>
  </si>
  <si>
    <t>其他国有资本经营预算企业股利、股息收入</t>
  </si>
  <si>
    <t>1030603</t>
  </si>
  <si>
    <t>产权转让收入</t>
  </si>
  <si>
    <t>103060301</t>
  </si>
  <si>
    <t>国有股减持收入</t>
  </si>
  <si>
    <t>103060304</t>
  </si>
  <si>
    <t>国有股权、股份转让收入</t>
  </si>
  <si>
    <t>103060305</t>
  </si>
  <si>
    <t>国有独资企业产权转让收入</t>
  </si>
  <si>
    <t>103060307</t>
  </si>
  <si>
    <t>金融企业产权转让收入</t>
  </si>
  <si>
    <t>103060398</t>
  </si>
  <si>
    <t>其他国有资本经营预算企业产权转让收入</t>
  </si>
  <si>
    <t>1030604</t>
  </si>
  <si>
    <t>清算收入</t>
  </si>
  <si>
    <t>103060401</t>
  </si>
  <si>
    <t>国有股权、股份清算收入</t>
  </si>
  <si>
    <t>103060402</t>
  </si>
  <si>
    <t>国有独资企业清算收入</t>
  </si>
  <si>
    <t>103060498</t>
  </si>
  <si>
    <t>其他国有资本预算企业清算收入</t>
  </si>
  <si>
    <t>1030698</t>
  </si>
  <si>
    <t>其他国有资本经营预算收入</t>
  </si>
  <si>
    <r>
      <t>注：以上科目以</t>
    </r>
    <r>
      <rPr>
        <sz val="11"/>
        <color rgb="FF000000"/>
        <rFont val="Calibri"/>
        <charset val="134"/>
      </rPr>
      <t>2025</t>
    </r>
    <r>
      <rPr>
        <sz val="11"/>
        <color rgb="FF000000"/>
        <rFont val="宋体"/>
        <charset val="134"/>
      </rPr>
      <t>年政府收支科目为准。</t>
    </r>
  </si>
  <si>
    <r>
      <t>表</t>
    </r>
    <r>
      <rPr>
        <sz val="11"/>
        <color rgb="FF000000"/>
        <rFont val="Calibri"/>
        <charset val="134"/>
      </rPr>
      <t>17</t>
    </r>
  </si>
  <si>
    <r>
      <rPr>
        <b/>
        <sz val="14"/>
        <color rgb="FF000000"/>
        <rFont val="Calibri"/>
        <charset val="134"/>
      </rPr>
      <t>2025</t>
    </r>
    <r>
      <rPr>
        <b/>
        <sz val="14"/>
        <color rgb="FF000000"/>
        <rFont val="宋体"/>
        <charset val="134"/>
      </rPr>
      <t>年国有资本经营预算支出表</t>
    </r>
  </si>
  <si>
    <r>
      <t>2024</t>
    </r>
    <r>
      <rPr>
        <sz val="11"/>
        <color rgb="FF000000"/>
        <rFont val="宋体"/>
        <charset val="134"/>
      </rPr>
      <t>年执行数</t>
    </r>
  </si>
  <si>
    <r>
      <t>2025</t>
    </r>
    <r>
      <rPr>
        <sz val="11"/>
        <color rgb="FF000000"/>
        <rFont val="宋体"/>
        <charset val="134"/>
      </rPr>
      <t>年预算数</t>
    </r>
  </si>
  <si>
    <t>资本性支出</t>
  </si>
  <si>
    <t>费用性支出</t>
  </si>
  <si>
    <t>2=4+6+8</t>
  </si>
  <si>
    <t>3=5+7+9</t>
  </si>
  <si>
    <t>10=11+12</t>
  </si>
  <si>
    <t>11=13+15+17</t>
  </si>
  <si>
    <t>12=14+16+18</t>
  </si>
  <si>
    <t>19=10/1</t>
  </si>
  <si>
    <t>22301</t>
  </si>
  <si>
    <t>国有资本经营预算支出</t>
  </si>
  <si>
    <t>2230101</t>
  </si>
  <si>
    <t>厂办大集体改革之初</t>
  </si>
  <si>
    <t>2230102</t>
  </si>
  <si>
    <t>三供一业移交补助支出</t>
  </si>
  <si>
    <t>2230103</t>
  </si>
  <si>
    <t>国有企业办职教幼教补助支出</t>
  </si>
  <si>
    <t>2230104</t>
  </si>
  <si>
    <t>国有企业办公共服务机构移交补助支出</t>
  </si>
  <si>
    <t>2230105</t>
  </si>
  <si>
    <t>国有企业退休人员社会化管理补助支出</t>
  </si>
  <si>
    <t>2230106</t>
  </si>
  <si>
    <t>国有企业棚户区改造支出</t>
  </si>
  <si>
    <t>2230107</t>
  </si>
  <si>
    <t>国有企业改革成本支出</t>
  </si>
  <si>
    <t>2230108</t>
  </si>
  <si>
    <t>离休干部医药费补助支出</t>
  </si>
  <si>
    <t>2230109</t>
  </si>
  <si>
    <t>金融企业改革性支出</t>
  </si>
  <si>
    <t>2230199</t>
  </si>
  <si>
    <t>其他解决历史遗留问题及改革成本支出</t>
  </si>
  <si>
    <t>22302</t>
  </si>
  <si>
    <t>国有企业资本金注入</t>
  </si>
  <si>
    <t>2230201</t>
  </si>
  <si>
    <t>国有经济结构调整支出</t>
  </si>
  <si>
    <t>2230202</t>
  </si>
  <si>
    <t>公益性设施投资支出</t>
  </si>
  <si>
    <t>2230203</t>
  </si>
  <si>
    <t>前瞻性战略性产业发展支出</t>
  </si>
  <si>
    <t>2230204</t>
  </si>
  <si>
    <t>生态环境保护支出</t>
  </si>
  <si>
    <t>2230205</t>
  </si>
  <si>
    <t>支持科技进步支出</t>
  </si>
  <si>
    <t>2230206</t>
  </si>
  <si>
    <t>保障国家经济安全支出</t>
  </si>
  <si>
    <t>2230207</t>
  </si>
  <si>
    <t>对外投资合作支出</t>
  </si>
  <si>
    <t>2230208</t>
  </si>
  <si>
    <t>金融企业资本性支出</t>
  </si>
  <si>
    <t>2230299</t>
  </si>
  <si>
    <t>其他国有企业资本金注入</t>
  </si>
  <si>
    <t>22303</t>
  </si>
  <si>
    <t>国有企业政策性补贴</t>
  </si>
  <si>
    <t>2230301</t>
  </si>
  <si>
    <t>22399</t>
  </si>
  <si>
    <t>其他国有资本经营预算支出</t>
  </si>
  <si>
    <t>2239999</t>
  </si>
  <si>
    <r>
      <rPr>
        <sz val="11"/>
        <color rgb="FF000000"/>
        <rFont val="宋体"/>
        <charset val="134"/>
      </rPr>
      <t>注：以上科目以</t>
    </r>
    <r>
      <rPr>
        <sz val="11"/>
        <color rgb="FF000000"/>
        <rFont val="Calibri"/>
        <charset val="134"/>
      </rPr>
      <t>2025</t>
    </r>
    <r>
      <rPr>
        <sz val="11"/>
        <color rgb="FF000000"/>
        <rFont val="宋体"/>
        <charset val="134"/>
      </rPr>
      <t>年政府收支分类科目为准。在</t>
    </r>
    <r>
      <rPr>
        <sz val="11"/>
        <color rgb="FF000000"/>
        <rFont val="Calibri"/>
        <charset val="134"/>
      </rPr>
      <t>“</t>
    </r>
    <r>
      <rPr>
        <sz val="11"/>
        <color rgb="FF000000"/>
        <rFont val="宋体"/>
        <charset val="134"/>
      </rPr>
      <t>解决历史遗留问题及改革成本支出</t>
    </r>
    <r>
      <rPr>
        <sz val="11"/>
        <color rgb="FF000000"/>
        <rFont val="Calibri"/>
        <charset val="134"/>
      </rPr>
      <t>”</t>
    </r>
    <r>
      <rPr>
        <sz val="11"/>
        <color rgb="FF000000"/>
        <rFont val="宋体"/>
        <charset val="134"/>
      </rPr>
      <t>（</t>
    </r>
    <r>
      <rPr>
        <sz val="11"/>
        <color rgb="FF000000"/>
        <rFont val="Calibri"/>
        <charset val="134"/>
      </rPr>
      <t>22301</t>
    </r>
    <r>
      <rPr>
        <sz val="11"/>
        <color rgb="FF000000"/>
        <rFont val="宋体"/>
        <charset val="134"/>
      </rPr>
      <t>款）科目下增设</t>
    </r>
    <r>
      <rPr>
        <sz val="11"/>
        <color rgb="FF000000"/>
        <rFont val="Calibri"/>
        <charset val="134"/>
      </rPr>
      <t>“</t>
    </r>
    <r>
      <rPr>
        <sz val="11"/>
        <color rgb="FF000000"/>
        <rFont val="宋体"/>
        <charset val="134"/>
      </rPr>
      <t>金融企业改革性支出</t>
    </r>
    <r>
      <rPr>
        <sz val="11"/>
        <color rgb="FF000000"/>
        <rFont val="Calibri"/>
        <charset val="134"/>
      </rPr>
      <t>”</t>
    </r>
    <r>
      <rPr>
        <sz val="11"/>
        <color rgb="FF000000"/>
        <rFont val="宋体"/>
        <charset val="134"/>
      </rPr>
      <t>（</t>
    </r>
    <r>
      <rPr>
        <sz val="11"/>
        <color rgb="FF000000"/>
        <rFont val="Calibri"/>
        <charset val="134"/>
      </rPr>
      <t>2230109</t>
    </r>
    <r>
      <rPr>
        <sz val="11"/>
        <color rgb="FF000000"/>
        <rFont val="宋体"/>
        <charset val="134"/>
      </rPr>
      <t>项）科目，在</t>
    </r>
    <r>
      <rPr>
        <sz val="11"/>
        <color rgb="FF000000"/>
        <rFont val="Calibri"/>
        <charset val="134"/>
      </rPr>
      <t>“</t>
    </r>
    <r>
      <rPr>
        <sz val="11"/>
        <color rgb="FF000000"/>
        <rFont val="宋体"/>
        <charset val="134"/>
      </rPr>
      <t>国有企业资本金注入</t>
    </r>
    <r>
      <rPr>
        <sz val="11"/>
        <color rgb="FF000000"/>
        <rFont val="Calibri"/>
        <charset val="134"/>
      </rPr>
      <t>”</t>
    </r>
    <r>
      <rPr>
        <sz val="11"/>
        <color rgb="FF000000"/>
        <rFont val="宋体"/>
        <charset val="134"/>
      </rPr>
      <t>（</t>
    </r>
    <r>
      <rPr>
        <sz val="11"/>
        <color rgb="FF000000"/>
        <rFont val="Calibri"/>
        <charset val="134"/>
      </rPr>
      <t>22302</t>
    </r>
    <r>
      <rPr>
        <sz val="11"/>
        <color rgb="FF000000"/>
        <rFont val="宋体"/>
        <charset val="134"/>
      </rPr>
      <t>款）科目下增设</t>
    </r>
    <r>
      <rPr>
        <sz val="11"/>
        <color rgb="FF000000"/>
        <rFont val="Calibri"/>
        <charset val="134"/>
      </rPr>
      <t>“</t>
    </r>
    <r>
      <rPr>
        <sz val="11"/>
        <color rgb="FF000000"/>
        <rFont val="宋体"/>
        <charset val="134"/>
      </rPr>
      <t>金融企业资本性支出</t>
    </r>
    <r>
      <rPr>
        <sz val="11"/>
        <color rgb="FF000000"/>
        <rFont val="Calibri"/>
        <charset val="134"/>
      </rPr>
      <t>”</t>
    </r>
    <r>
      <rPr>
        <sz val="11"/>
        <color rgb="FF000000"/>
        <rFont val="宋体"/>
        <charset val="134"/>
      </rPr>
      <t>（</t>
    </r>
    <r>
      <rPr>
        <sz val="11"/>
        <color rgb="FF000000"/>
        <rFont val="Calibri"/>
        <charset val="134"/>
      </rPr>
      <t>2230208</t>
    </r>
    <r>
      <rPr>
        <sz val="11"/>
        <color rgb="FF000000"/>
        <rFont val="宋体"/>
        <charset val="134"/>
      </rPr>
      <t>项）科目，相应删除</t>
    </r>
    <r>
      <rPr>
        <sz val="11"/>
        <color rgb="FF000000"/>
        <rFont val="Calibri"/>
        <charset val="134"/>
      </rPr>
      <t>“</t>
    </r>
    <r>
      <rPr>
        <sz val="11"/>
        <color rgb="FF000000"/>
        <rFont val="宋体"/>
        <charset val="134"/>
      </rPr>
      <t>金融国有资本经营预算支出</t>
    </r>
    <r>
      <rPr>
        <sz val="11"/>
        <color rgb="FF000000"/>
        <rFont val="Calibri"/>
        <charset val="134"/>
      </rPr>
      <t>”</t>
    </r>
    <r>
      <rPr>
        <sz val="11"/>
        <color rgb="FF000000"/>
        <rFont val="宋体"/>
        <charset val="134"/>
      </rPr>
      <t>（</t>
    </r>
    <r>
      <rPr>
        <sz val="11"/>
        <color rgb="FF000000"/>
        <rFont val="Calibri"/>
        <charset val="134"/>
      </rPr>
      <t>22304</t>
    </r>
    <r>
      <rPr>
        <sz val="11"/>
        <color rgb="FF000000"/>
        <rFont val="宋体"/>
        <charset val="134"/>
      </rPr>
      <t>款）科目及其项级科目。</t>
    </r>
  </si>
  <si>
    <r>
      <t>表</t>
    </r>
    <r>
      <rPr>
        <sz val="11"/>
        <color rgb="FF000000"/>
        <rFont val="Calibri"/>
        <charset val="134"/>
      </rPr>
      <t>18</t>
    </r>
  </si>
  <si>
    <r>
      <rPr>
        <b/>
        <sz val="14"/>
        <color rgb="FF000000"/>
        <rFont val="Calibri"/>
        <charset val="134"/>
      </rPr>
      <t>2025</t>
    </r>
    <r>
      <rPr>
        <b/>
        <sz val="14"/>
        <color rgb="FF000000"/>
        <rFont val="宋体"/>
        <charset val="134"/>
      </rPr>
      <t>年本级国有资本经营预算支出表</t>
    </r>
  </si>
  <si>
    <t>编制单位：县财政局</t>
  </si>
  <si>
    <t>2024年
预算数</t>
  </si>
  <si>
    <t>2024年
预算调整数</t>
  </si>
  <si>
    <t>2024年执行数</t>
  </si>
  <si>
    <t>2025年预算数</t>
  </si>
  <si>
    <t>一、基本养老保险费收入</t>
  </si>
  <si>
    <t>一、基本养老金支出</t>
  </si>
  <si>
    <t>二、财政补贴收入</t>
  </si>
  <si>
    <t>二、转移支出</t>
  </si>
  <si>
    <t xml:space="preserve">    其中：地方财政补贴</t>
  </si>
  <si>
    <t>三、其他支出</t>
  </si>
  <si>
    <t>三、利息收入</t>
  </si>
  <si>
    <t>四、转移收入</t>
  </si>
  <si>
    <t>五、其他收入</t>
  </si>
  <si>
    <t xml:space="preserve">    其中：滞纳金</t>
  </si>
  <si>
    <t>六、本年收入小计</t>
  </si>
  <si>
    <t>四、本年支出小计</t>
  </si>
  <si>
    <t>七、上级补助收入</t>
  </si>
  <si>
    <t>五、补助下级支出</t>
  </si>
  <si>
    <t>八、下级上解收入</t>
  </si>
  <si>
    <t>六、上解上级支出</t>
  </si>
  <si>
    <t>九、本年收入合计</t>
  </si>
  <si>
    <t>七、本年支出合计</t>
  </si>
  <si>
    <t>十、上年结余</t>
  </si>
  <si>
    <t>八、年末滚存结余</t>
  </si>
  <si>
    <t>总        计</t>
  </si>
  <si>
    <t>编制单位：岑巩县财政局</t>
  </si>
  <si>
    <t>2024年预
算数</t>
  </si>
  <si>
    <t>2024年
调整数</t>
  </si>
  <si>
    <t>2025年
预算数</t>
  </si>
  <si>
    <t>2024年预算数</t>
  </si>
  <si>
    <t>一、2024年末地方政府债务余额</t>
  </si>
  <si>
    <t>二、2024年地方政府债务限额</t>
  </si>
  <si>
    <t>三、2025年地方政府债务还本预算数</t>
  </si>
  <si>
    <t>四、2025年地方政府债务付息预算数</t>
  </si>
  <si>
    <t>2025年部门预算重点项目绩效目标表</t>
  </si>
  <si>
    <t>序号</t>
  </si>
  <si>
    <t>项目单位</t>
  </si>
  <si>
    <t>项目名称</t>
  </si>
  <si>
    <t>项目总体目标</t>
  </si>
  <si>
    <t>申报金额（万元）</t>
  </si>
  <si>
    <t>建议金额（万元）</t>
  </si>
  <si>
    <t>产出指标</t>
  </si>
  <si>
    <t>效益指标</t>
  </si>
  <si>
    <t>满意度指标</t>
  </si>
  <si>
    <t>数量指标</t>
  </si>
  <si>
    <t>质量指标</t>
  </si>
  <si>
    <t>成本指标</t>
  </si>
  <si>
    <t>时效指标</t>
  </si>
  <si>
    <t>经济效益指标</t>
  </si>
  <si>
    <t>社会效益指标</t>
  </si>
  <si>
    <t>生态效益指标</t>
  </si>
  <si>
    <t>可持续影响</t>
  </si>
  <si>
    <t>服务对象满意度指标</t>
  </si>
  <si>
    <t>三级指标</t>
  </si>
  <si>
    <t>指标值</t>
  </si>
  <si>
    <t>中共岑巩县纪律检查委员会</t>
  </si>
  <si>
    <t>办案工作经费</t>
  </si>
  <si>
    <t>1.保障办理留置案件、一般案件的各项经费支出                                 2.保持反腐倡廉的高压态势</t>
  </si>
  <si>
    <t>留置案件数量</t>
  </si>
  <si>
    <t>≥3件</t>
  </si>
  <si>
    <t>案件质量</t>
  </si>
  <si>
    <t>按期结案追赃</t>
  </si>
  <si>
    <t>项目或定额成本控制率</t>
  </si>
  <si>
    <t>每个案件办理时间</t>
  </si>
  <si>
    <t>≤6个月</t>
  </si>
  <si>
    <t>腐败案件</t>
  </si>
  <si>
    <t>减存量、控增量</t>
  </si>
  <si>
    <t>反腐倡廉力度</t>
  </si>
  <si>
    <t>持续高压</t>
  </si>
  <si>
    <t>群众满意度</t>
  </si>
  <si>
    <t>≥95%</t>
  </si>
  <si>
    <t>一般案件数量</t>
  </si>
  <si>
    <t>≥100件</t>
  </si>
  <si>
    <t>中国共产党岑巩县委员会组织部</t>
  </si>
  <si>
    <t>人才专项经费</t>
  </si>
  <si>
    <t>1.兑现96名人才待遇，激发人才活力，做好传帮带，快速培养一批青年人才，不断优化人才队伍结构；                                      2.加强名师工作室建设，做好以老带新传承，培养优秀青年人才；                             3.开展人才走访慰问、座谈会等活动，提升人才服务水平，激发人才干事创业活力；             4.打造“名师工作室”、人才基地、县级人才示范点等人才成长平台，为青年人才发展提供舞台；                                       5.引进急需紧缺人才，充实人才队伍力量，提升全县人才队伍整体素质，为全县经济社会发展提供人才支撑；                              6.开展县管专家评选活动，激发专家人才干事创业积极性；                                    7.兑现在县级工作的正高级专业技术人才待遇，兑现引进人才（硕士研究生）转正待遇。</t>
  </si>
  <si>
    <t>重点人才数量</t>
  </si>
  <si>
    <t>≥100人</t>
  </si>
  <si>
    <t>建设高素质专业化干部队伍</t>
  </si>
  <si>
    <t>项目按时完成率</t>
  </si>
  <si>
    <t>提升领导干部履职能力</t>
  </si>
  <si>
    <t>领导干部的满意度</t>
  </si>
  <si>
    <t>岑巩县交通运输局</t>
  </si>
  <si>
    <t>公路小修保养配套资金</t>
  </si>
  <si>
    <t>2025年农村公路小修保养配套资金，落实全县2025年农村公路（含新增国省道）河组通公路日常养护资金及养护工作。</t>
  </si>
  <si>
    <t>公路里程</t>
  </si>
  <si>
    <t>≥2545公里</t>
  </si>
  <si>
    <t>竣工验收合格率</t>
  </si>
  <si>
    <t>按时间节点完成公路小修保养工作</t>
  </si>
  <si>
    <t>全县人民出行安全</t>
  </si>
  <si>
    <t>稳步提升</t>
  </si>
  <si>
    <t>日常维修后路段维持年限</t>
  </si>
  <si>
    <t>≥3年</t>
  </si>
  <si>
    <t>群众出行满意度</t>
  </si>
  <si>
    <t>岑巩县住房和城乡建设局</t>
  </si>
  <si>
    <t>城乡环卫一体化运营服务费</t>
  </si>
  <si>
    <t>1.开展城乡生活垃圾收运（包含县城、集镇区及全部行政村、自然寨）；                       2.岑巩县辖区10座生活垃圾转运站运行管理；                                   3.县城、集镇区清扫保洁和公厕保洁管理；                      4.环卫工人和园林管护工人工资</t>
  </si>
  <si>
    <t>县城区保洁面积</t>
  </si>
  <si>
    <t>≥1509000平方米</t>
  </si>
  <si>
    <t>达到环境环卫整洁率</t>
  </si>
  <si>
    <t>环卫完成时效</t>
  </si>
  <si>
    <t>≤1年</t>
  </si>
  <si>
    <t>提高城镇生活环境</t>
  </si>
  <si>
    <t>有效提高</t>
  </si>
  <si>
    <t>营造长期健康宜居环境</t>
  </si>
  <si>
    <t>进一步提升</t>
  </si>
  <si>
    <t>居民认可度</t>
  </si>
  <si>
    <t>集镇区保洁面积</t>
  </si>
  <si>
    <t>≥597000平方米</t>
  </si>
  <si>
    <t>县城绿化面积</t>
  </si>
  <si>
    <t>≥237000平方米</t>
  </si>
  <si>
    <t>城乡生活垃圾收运覆盖乡镇</t>
  </si>
  <si>
    <t>11个</t>
  </si>
  <si>
    <t>城区保洁公厕</t>
  </si>
  <si>
    <t>16座</t>
  </si>
  <si>
    <t>生活垃圾填埋场渗滤液应急处理费</t>
  </si>
  <si>
    <t>完成生活垃圾填埋场渗滤液应急处理工作</t>
  </si>
  <si>
    <t>生活垃圾渗滤液日处理量</t>
  </si>
  <si>
    <t>≥200吨</t>
  </si>
  <si>
    <t>垃圾处理达到排放处理标准</t>
  </si>
  <si>
    <t>应急处理时限</t>
  </si>
  <si>
    <t>≤12个月</t>
  </si>
  <si>
    <t>改善市民人居环境</t>
  </si>
  <si>
    <t>有效改善</t>
  </si>
  <si>
    <t>岑巩县教育局</t>
  </si>
  <si>
    <t>公办幼儿园保教费</t>
  </si>
  <si>
    <t>保证学前教育的正常运转，完成教育教学活动和日常工作任务等方面的支出，促进学前教育发展，全面提高教育质量，有利于深化财政管理体制改革，健全教育经费保障体系，有利于促进教育公平。</t>
  </si>
  <si>
    <t>公办幼儿园在园幼儿数</t>
  </si>
  <si>
    <t>≥3900人</t>
  </si>
  <si>
    <t>保障幼儿园日常运转</t>
  </si>
  <si>
    <t>得到保障</t>
  </si>
  <si>
    <t>资金拨付时间</t>
  </si>
  <si>
    <t>2025年12月前</t>
  </si>
  <si>
    <t>促进幼儿园持续健康发展</t>
  </si>
  <si>
    <t>持续发展</t>
  </si>
  <si>
    <t>学校、家长综合满意度</t>
  </si>
  <si>
    <t>≥90%</t>
  </si>
  <si>
    <t>教学质量</t>
  </si>
  <si>
    <t>提升</t>
  </si>
  <si>
    <t>保教费总成本</t>
  </si>
  <si>
    <t>1100万元</t>
  </si>
  <si>
    <t>岑巩县发展和改革局</t>
  </si>
  <si>
    <t>完成县级储备稻谷2000吨、小麦900吨、菜籽油200吨、成品粮大米70吨、成品油107吨的保管费用、贷款利息、价差补贴费用</t>
  </si>
  <si>
    <t>县级储备稻谷</t>
  </si>
  <si>
    <t>2000吨</t>
  </si>
  <si>
    <t>储存指标</t>
  </si>
  <si>
    <t>达到现代化储存</t>
  </si>
  <si>
    <t>保管年限</t>
  </si>
  <si>
    <t>1年</t>
  </si>
  <si>
    <t>保持市场粮油稳定</t>
  </si>
  <si>
    <t>县级储备小麦</t>
  </si>
  <si>
    <t>900吨</t>
  </si>
  <si>
    <t>县级储备菜籽油</t>
  </si>
  <si>
    <t>200吨</t>
  </si>
  <si>
    <t>县级储备成品粮大米</t>
  </si>
  <si>
    <t>70吨</t>
  </si>
  <si>
    <t>县级储备成品油</t>
  </si>
  <si>
    <t>107吨</t>
  </si>
  <si>
    <t>岑巩县自然资源局</t>
  </si>
  <si>
    <t>国土空间总体规划编制</t>
  </si>
  <si>
    <t>通过编制规划确定我县国土空间发展战略目标，同时划定“三区三线”，合理优化县域国土空间格局，强化国土综合整治与生态修复，以此为依据做好各个乡镇控制指标分解落实和规划传导。</t>
  </si>
  <si>
    <t>国土空间规划信息平台与数据库建设</t>
  </si>
  <si>
    <t>1套</t>
  </si>
  <si>
    <t>达到国家成果质量要求</t>
  </si>
  <si>
    <t>完成时限</t>
  </si>
  <si>
    <t>强化国土综合整治与生态修复</t>
  </si>
  <si>
    <t>可提升</t>
  </si>
  <si>
    <t>成果使用人满意度</t>
  </si>
  <si>
    <t>岑巩县人力资源和社会保障局</t>
  </si>
  <si>
    <t>城乡居民基本养老保险县级提标部分</t>
  </si>
  <si>
    <t>发放城乡居民基本养老保险县级提标部分</t>
  </si>
  <si>
    <t>城乡居民基本养老保险（基础养老金）人数</t>
  </si>
  <si>
    <t>≥38000人</t>
  </si>
  <si>
    <t>城乡居民基本养老保险（基础养老金）发放准确率</t>
  </si>
  <si>
    <t>100%</t>
  </si>
  <si>
    <t>城乡居民基本养老保险（基础养老金）发放时间</t>
  </si>
  <si>
    <t>按月发放</t>
  </si>
  <si>
    <t>保障城乡居民退休人员生活</t>
  </si>
  <si>
    <t>有效保障</t>
  </si>
  <si>
    <t>城乡居民退休人员满意度</t>
  </si>
  <si>
    <t>缓解高校毕业生就业压力，促进高校毕业生就业</t>
  </si>
  <si>
    <t>享受就业见习补贴人数</t>
  </si>
  <si>
    <t>≥120人</t>
  </si>
  <si>
    <t>补贴资金发放准确率</t>
  </si>
  <si>
    <t>项目完成时限</t>
  </si>
  <si>
    <t>2025年12月底前</t>
  </si>
  <si>
    <t>促进高校毕业生就业</t>
  </si>
  <si>
    <t>有效促进</t>
  </si>
  <si>
    <t>就业见习人员满意度</t>
  </si>
  <si>
    <t>岗位补贴人均标准</t>
  </si>
  <si>
    <t>参照当地最低工资标准执行</t>
  </si>
  <si>
    <t>岑巩县民政局</t>
  </si>
  <si>
    <t>农村居民最低生活保障</t>
  </si>
  <si>
    <t>1.落实低保对象基本生活补助，农村低保工作做到应保尽保、应兜尽兜，要及时足额发放到位，有效保障农村低保对象的基本生活，有效维护社会和谐稳定。                   2.强化农村低保动态管理，按月足额发放农村低保资金。</t>
  </si>
  <si>
    <t>保障农村低保对象人数</t>
  </si>
  <si>
    <t>≥8600人</t>
  </si>
  <si>
    <t>补助发放覆盖率</t>
  </si>
  <si>
    <t>补助发放及时率</t>
  </si>
  <si>
    <t>保障困难群众基本生活</t>
  </si>
  <si>
    <t>有效</t>
  </si>
  <si>
    <t>巩固脱贫攻坚</t>
  </si>
  <si>
    <t>农村低保对象满意度</t>
  </si>
  <si>
    <t>补助发放准确率</t>
  </si>
  <si>
    <t>维护社会和谐稳定</t>
  </si>
  <si>
    <t>资金使用合规性</t>
  </si>
  <si>
    <t>合规</t>
  </si>
  <si>
    <t>按照省民政厅的指导，对象认定应纳尽纳、应兜尽兜，特困供养对象资金及时足额发放到位，有效保障特困供养对象的基本生活，有效维护社会和谐稳定。</t>
  </si>
  <si>
    <t>保障特困供养对象人数</t>
  </si>
  <si>
    <t>≥1076人</t>
  </si>
  <si>
    <t>特困人员供养对象满意度</t>
  </si>
  <si>
    <t>城市居民最低生活保障</t>
  </si>
  <si>
    <t>强化城乡低保动态管理，按月足额发放城市低保资金，有效保障城市困难群众基本生活</t>
  </si>
  <si>
    <t>保障城市低保对象人数</t>
  </si>
  <si>
    <t>≥2733人</t>
  </si>
  <si>
    <t>城市低保对象满意度</t>
  </si>
  <si>
    <t>老年人福利补贴</t>
  </si>
  <si>
    <t>按照80周岁以上老人享受高龄补贴每人每年至少1200元的标准，进行补贴基本生活，提高老年人生活质量，弘扬尊老爱幼的优良传统。</t>
  </si>
  <si>
    <t>80-89周岁高龄老人人数</t>
  </si>
  <si>
    <t>≥5262人</t>
  </si>
  <si>
    <t>80周岁以上老人生活补助兑付率</t>
  </si>
  <si>
    <t>补助资金发放及时率</t>
  </si>
  <si>
    <t>提高高龄老人生活质量</t>
  </si>
  <si>
    <t>80周岁以上老人满意度</t>
  </si>
  <si>
    <t>90-99周岁高龄老人人数</t>
  </si>
  <si>
    <t>≥600人</t>
  </si>
  <si>
    <t>对象准确率</t>
  </si>
  <si>
    <t>80周岁以上至89周岁补助标准</t>
  </si>
  <si>
    <t>100元/人/月</t>
  </si>
  <si>
    <t>100周岁以上高龄老人人数</t>
  </si>
  <si>
    <t>13人</t>
  </si>
  <si>
    <t>90周岁以上至99周岁补助标准</t>
  </si>
  <si>
    <t>150元/人/月</t>
  </si>
  <si>
    <t>100周岁以上补助标准</t>
  </si>
  <si>
    <t>600元/人/月</t>
  </si>
  <si>
    <t>岑巩县残疾人联合会</t>
  </si>
  <si>
    <t>特殊困难群体参加城乡居民基本医疗保险</t>
  </si>
  <si>
    <t>通过代缴重度残疾人医疗保险，改善残疾人生活能力</t>
  </si>
  <si>
    <t>重度残疾人医疗保险人数</t>
  </si>
  <si>
    <t>≥3260人</t>
  </si>
  <si>
    <t>符合参保要求</t>
  </si>
  <si>
    <t>符合</t>
  </si>
  <si>
    <t>完成参保时间</t>
  </si>
  <si>
    <t>2025年12月31日前</t>
  </si>
  <si>
    <t>有效保障残疾人生活能力</t>
  </si>
  <si>
    <t>参保残疾人满意度</t>
  </si>
  <si>
    <t>≥97%</t>
  </si>
  <si>
    <t>项目成本</t>
  </si>
  <si>
    <t>130.4万元</t>
  </si>
  <si>
    <t>岑巩县农业农村局</t>
  </si>
  <si>
    <t>农业保险</t>
  </si>
  <si>
    <t>1.开展全县农业保险，提升农业抗风险能力                                     2.积极带动农户参加投保，减少农户受自然灾害的经济损失，提升农户发展产业的积极性。</t>
  </si>
  <si>
    <t>种植业投保面积</t>
  </si>
  <si>
    <t>≥12万亩</t>
  </si>
  <si>
    <t>补贴合规</t>
  </si>
  <si>
    <t>完成时间</t>
  </si>
  <si>
    <t>2025年12月30日前</t>
  </si>
  <si>
    <t>帮助群众增收</t>
  </si>
  <si>
    <t>明显增加</t>
  </si>
  <si>
    <t>提升农户参保积极性</t>
  </si>
  <si>
    <t>持续提升</t>
  </si>
  <si>
    <t>农户满意度</t>
  </si>
  <si>
    <t>猪、牛投保</t>
  </si>
  <si>
    <t>≥8万头</t>
  </si>
  <si>
    <t>羊投保</t>
  </si>
  <si>
    <t>≥6万只</t>
  </si>
  <si>
    <t>家禽投保</t>
  </si>
  <si>
    <t>≥15万羽</t>
  </si>
  <si>
    <t>带动农户投保</t>
  </si>
  <si>
    <t>≥1.37万户</t>
  </si>
  <si>
    <t>烟叶税返还</t>
  </si>
  <si>
    <t>降低烟农土地成本，增加烟地产出，进一步推动烟农增收。</t>
  </si>
  <si>
    <t>补贴农户数</t>
  </si>
  <si>
    <t>≥229户</t>
  </si>
  <si>
    <t>上等烟占比</t>
  </si>
  <si>
    <t>≥65%</t>
  </si>
  <si>
    <t>补贴时限</t>
  </si>
  <si>
    <t>促进烟农增收</t>
  </si>
  <si>
    <t>逐年提升</t>
  </si>
  <si>
    <t>促进产业转型升级</t>
  </si>
  <si>
    <t>烟叶品质提升</t>
  </si>
  <si>
    <t>营造持续健康发展氛围</t>
  </si>
  <si>
    <t>受益群众满意度</t>
  </si>
  <si>
    <t>岑巩县卫生健康局</t>
  </si>
  <si>
    <t>四类卫生人员（技术人员学历提升资金）</t>
  </si>
  <si>
    <t>推动卫生事业改革发展，提高医疗队伍建设能力。</t>
  </si>
  <si>
    <t>补助人数</t>
  </si>
  <si>
    <t>350人</t>
  </si>
  <si>
    <t>符合条件对象覆盖率</t>
  </si>
  <si>
    <t>医疗服务队伍能力</t>
  </si>
  <si>
    <t>有效提升</t>
  </si>
  <si>
    <t>受补助人员满意度</t>
  </si>
  <si>
    <t>特殊困难群体参加城乡居民基本医疗保险资助</t>
  </si>
  <si>
    <t>实施农村计划奖励扶助制度，缓解计生家庭生产、生活、医疗和养老等方面的特殊困难，保障和改善民生，促进社会和谐稳定。</t>
  </si>
  <si>
    <t>资助人数</t>
  </si>
  <si>
    <t>3244人</t>
  </si>
  <si>
    <t>符合条件申报对象覆盖率</t>
  </si>
  <si>
    <t>计生家庭发展能力</t>
  </si>
  <si>
    <t>逐步提高</t>
  </si>
  <si>
    <t>社会稳定水平</t>
  </si>
  <si>
    <t>受资助对象满意度</t>
  </si>
  <si>
    <t>岑巩县医疗保障局</t>
  </si>
  <si>
    <t>1.资助城乡困难人群参加基本医疗保险，助力巩固拓展医疗保障脱贫攻坚成果有效衔接乡村振兴战略，确保困难人员应保尽保；  2.对医疗救助对象符合政策规定的门诊和住院医疗费用给予救助。</t>
  </si>
  <si>
    <t>城乡医疗救助对象救治数</t>
  </si>
  <si>
    <t>应救尽救</t>
  </si>
  <si>
    <t>重特大疾病医疗救助覆盖城乡医疗救助对象</t>
  </si>
  <si>
    <t>全部覆盖</t>
  </si>
  <si>
    <t>城乡医疗救助“一站式”结算覆盖范围</t>
  </si>
  <si>
    <t>不低于上年</t>
  </si>
  <si>
    <t>医疗救助对象覆盖范围</t>
  </si>
  <si>
    <t>稳步扩大</t>
  </si>
  <si>
    <t>城乡救助对象满意度</t>
  </si>
  <si>
    <t>≥85%</t>
  </si>
  <si>
    <t>困难群众就医方便程度</t>
  </si>
  <si>
    <t>明显提高</t>
  </si>
  <si>
    <t>对健全社会救助体系的影响</t>
  </si>
  <si>
    <t>成效明显</t>
  </si>
  <si>
    <t>对健全医疗制度保障制度体系的作用</t>
  </si>
  <si>
    <t>困难群众医疗费用负担减轻程度</t>
  </si>
  <si>
    <t>有效减轻</t>
  </si>
</sst>
</file>

<file path=xl/styles.xml><?xml version="1.0" encoding="utf-8"?>
<styleSheet xmlns="http://schemas.openxmlformats.org/spreadsheetml/2006/main" xmlns:mc="http://schemas.openxmlformats.org/markup-compatibility/2006" xmlns:xr9="http://schemas.microsoft.com/office/spreadsheetml/2016/revision9" mc:Ignorable="xr9">
  <numFmts count="2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0.00;;"/>
    <numFmt numFmtId="177" formatCode="_-&quot;￥&quot;* #,##0.00_-;\-&quot;￥&quot;* #,##0.00_-;_-&quot;￥&quot;* &quot;-&quot;??_-;_-@_-"/>
    <numFmt numFmtId="178" formatCode="_-* #,##0_-;\-* #,##0_-;_-* &quot;-&quot;_-;_-@_-"/>
    <numFmt numFmtId="179" formatCode="#,##0.00_ ;\-#,##0.00"/>
    <numFmt numFmtId="180" formatCode="_ * #,##0_ ;_ * \-#,##0_ ;_ * &quot;-&quot;??_ ;_ @_ "/>
    <numFmt numFmtId="181" formatCode="#,##0.0000000000000_ "/>
    <numFmt numFmtId="182" formatCode="#,##0.000000000000_ "/>
    <numFmt numFmtId="183" formatCode="#,##0_ "/>
    <numFmt numFmtId="184" formatCode="##,##0.00"/>
    <numFmt numFmtId="185" formatCode="#0%"/>
    <numFmt numFmtId="186" formatCode="#0.00%"/>
    <numFmt numFmtId="187" formatCode="#,##0_ ;[Red]\-#,##0\ "/>
    <numFmt numFmtId="188" formatCode="#,##0.00_ "/>
    <numFmt numFmtId="189" formatCode="0.00_ "/>
    <numFmt numFmtId="190" formatCode="0_ "/>
    <numFmt numFmtId="191" formatCode="0.0%"/>
  </numFmts>
  <fonts count="114">
    <font>
      <sz val="12"/>
      <name val="宋体"/>
      <charset val="134"/>
    </font>
    <font>
      <sz val="10"/>
      <color theme="1"/>
      <name val="宋体"/>
      <charset val="134"/>
      <scheme val="minor"/>
    </font>
    <font>
      <b/>
      <sz val="10"/>
      <color theme="1"/>
      <name val="宋体"/>
      <charset val="134"/>
      <scheme val="minor"/>
    </font>
    <font>
      <sz val="14"/>
      <color theme="1"/>
      <name val="黑体"/>
      <family val="3"/>
      <charset val="134"/>
    </font>
    <font>
      <b/>
      <sz val="20"/>
      <color theme="1"/>
      <name val="方正小标宋简体"/>
      <family val="4"/>
      <charset val="134"/>
    </font>
    <font>
      <b/>
      <sz val="20"/>
      <color theme="1"/>
      <name val="宋体"/>
      <charset val="134"/>
      <scheme val="minor"/>
    </font>
    <font>
      <sz val="9"/>
      <color theme="1"/>
      <name val="宋体"/>
      <charset val="134"/>
      <scheme val="minor"/>
    </font>
    <font>
      <sz val="10"/>
      <name val="宋体"/>
      <charset val="134"/>
    </font>
    <font>
      <sz val="9"/>
      <name val="宋体"/>
      <charset val="134"/>
    </font>
    <font>
      <sz val="10"/>
      <color rgb="FF000000"/>
      <name val="宋体"/>
      <charset val="134"/>
    </font>
    <font>
      <sz val="12"/>
      <color theme="1"/>
      <name val="宋体"/>
      <charset val="134"/>
      <scheme val="minor"/>
    </font>
    <font>
      <sz val="11"/>
      <color theme="1"/>
      <name val="宋体"/>
      <charset val="134"/>
      <scheme val="minor"/>
    </font>
    <font>
      <b/>
      <sz val="14"/>
      <name val="宋体"/>
      <charset val="134"/>
    </font>
    <font>
      <b/>
      <sz val="16"/>
      <color theme="1"/>
      <name val="宋体"/>
      <charset val="134"/>
      <scheme val="minor"/>
    </font>
    <font>
      <sz val="11"/>
      <name val="SimSun"/>
      <charset val="134"/>
    </font>
    <font>
      <sz val="11"/>
      <color indexed="8"/>
      <name val="宋体"/>
      <charset val="134"/>
    </font>
    <font>
      <sz val="11"/>
      <name val="宋体"/>
      <charset val="134"/>
    </font>
    <font>
      <sz val="11"/>
      <color theme="1"/>
      <name val="仿宋"/>
      <charset val="134"/>
    </font>
    <font>
      <sz val="12"/>
      <name val="仿宋"/>
      <charset val="134"/>
    </font>
    <font>
      <b/>
      <sz val="22"/>
      <color indexed="8"/>
      <name val="宋体"/>
      <charset val="134"/>
    </font>
    <font>
      <sz val="12"/>
      <color indexed="8"/>
      <name val="仿宋"/>
      <charset val="134"/>
    </font>
    <font>
      <b/>
      <sz val="12"/>
      <color indexed="8"/>
      <name val="仿宋"/>
      <charset val="134"/>
    </font>
    <font>
      <sz val="11"/>
      <color indexed="8"/>
      <name val="宋体"/>
      <charset val="134"/>
      <scheme val="minor"/>
    </font>
    <font>
      <sz val="10"/>
      <color indexed="8"/>
      <name val="仿宋"/>
      <charset val="134"/>
    </font>
    <font>
      <sz val="10"/>
      <color indexed="8"/>
      <name val="宋体"/>
      <charset val="134"/>
      <scheme val="minor"/>
    </font>
    <font>
      <b/>
      <sz val="12"/>
      <name val="仿宋"/>
      <charset val="134"/>
    </font>
    <font>
      <sz val="11"/>
      <color rgb="FF000000"/>
      <name val="宋体"/>
      <charset val="134"/>
    </font>
    <font>
      <sz val="11"/>
      <name val="Calibri"/>
      <charset val="134"/>
    </font>
    <font>
      <sz val="11"/>
      <color rgb="FF000000"/>
      <name val="Calibri"/>
      <charset val="134"/>
    </font>
    <font>
      <b/>
      <sz val="14"/>
      <color rgb="FF000000"/>
      <name val="Calibri"/>
      <charset val="134"/>
    </font>
    <font>
      <b/>
      <sz val="11"/>
      <color rgb="FF000000"/>
      <name val="Calibri"/>
      <charset val="134"/>
    </font>
    <font>
      <sz val="12"/>
      <name val="仿宋_GB2312"/>
      <charset val="134"/>
    </font>
    <font>
      <sz val="20"/>
      <name val="方正小标宋简体"/>
      <charset val="134"/>
    </font>
    <font>
      <sz val="18"/>
      <name val="方正小标宋简体"/>
      <charset val="134"/>
    </font>
    <font>
      <sz val="12"/>
      <name val="黑体"/>
      <charset val="134"/>
    </font>
    <font>
      <b/>
      <sz val="12"/>
      <name val="仿宋_GB2312"/>
      <charset val="134"/>
    </font>
    <font>
      <sz val="12"/>
      <name val="宋体"/>
      <charset val="134"/>
      <scheme val="minor"/>
    </font>
    <font>
      <sz val="18"/>
      <name val="仿宋_GB2312"/>
      <charset val="134"/>
    </font>
    <font>
      <b/>
      <sz val="11"/>
      <name val="仿宋_GB2312"/>
      <charset val="134"/>
    </font>
    <font>
      <b/>
      <sz val="11"/>
      <name val="Calibri"/>
      <charset val="134"/>
    </font>
    <font>
      <b/>
      <sz val="18"/>
      <color indexed="8"/>
      <name val="黑体"/>
      <charset val="134"/>
    </font>
    <font>
      <b/>
      <sz val="10"/>
      <color indexed="8"/>
      <name val="宋体"/>
      <charset val="134"/>
    </font>
    <font>
      <sz val="12"/>
      <color indexed="8"/>
      <name val="黑体"/>
      <charset val="134"/>
    </font>
    <font>
      <sz val="10"/>
      <color indexed="8"/>
      <name val="宋体"/>
      <charset val="134"/>
    </font>
    <font>
      <sz val="10"/>
      <color indexed="8"/>
      <name val="Times New Roman"/>
      <charset val="134"/>
    </font>
    <font>
      <b/>
      <sz val="10"/>
      <color indexed="8"/>
      <name val="Times New Roman"/>
      <charset val="134"/>
    </font>
    <font>
      <sz val="11"/>
      <color theme="1"/>
      <name val="宋体"/>
      <charset val="134"/>
    </font>
    <font>
      <b/>
      <sz val="24"/>
      <name val="Calibri"/>
      <charset val="134"/>
    </font>
    <font>
      <b/>
      <sz val="16"/>
      <name val="宋体"/>
      <charset val="134"/>
    </font>
    <font>
      <b/>
      <sz val="12"/>
      <name val="宋体"/>
      <charset val="134"/>
    </font>
    <font>
      <sz val="12"/>
      <color indexed="8"/>
      <name val="宋体"/>
      <charset val="134"/>
    </font>
    <font>
      <sz val="14"/>
      <name val="仿宋_GB2312"/>
      <charset val="134"/>
    </font>
    <font>
      <b/>
      <sz val="12"/>
      <name val="宋体"/>
      <charset val="134"/>
      <scheme val="minor"/>
    </font>
    <font>
      <sz val="10"/>
      <name val="仿宋_GB2312"/>
      <charset val="134"/>
    </font>
    <font>
      <sz val="14"/>
      <name val="仿宋"/>
      <charset val="134"/>
    </font>
    <font>
      <sz val="10"/>
      <name val="Times New Roman"/>
      <charset val="134"/>
    </font>
    <font>
      <b/>
      <sz val="20"/>
      <name val="黑体"/>
      <charset val="134"/>
    </font>
    <font>
      <b/>
      <u/>
      <sz val="20"/>
      <name val="黑体"/>
      <charset val="134"/>
    </font>
    <font>
      <b/>
      <sz val="14"/>
      <name val="仿宋"/>
      <charset val="134"/>
    </font>
    <font>
      <b/>
      <sz val="10"/>
      <name val="Times New Roman"/>
      <charset val="134"/>
    </font>
    <font>
      <sz val="18"/>
      <name val="黑体"/>
      <charset val="134"/>
    </font>
    <font>
      <b/>
      <sz val="10"/>
      <name val="宋体"/>
      <charset val="134"/>
    </font>
    <font>
      <b/>
      <sz val="12"/>
      <name val="Times New Roman"/>
      <charset val="134"/>
    </font>
    <font>
      <sz val="11"/>
      <color rgb="FF000000"/>
      <name val="Times New Roman"/>
      <charset val="134"/>
    </font>
    <font>
      <sz val="12"/>
      <name val="Times New Roman"/>
      <charset val="134"/>
    </font>
    <font>
      <sz val="11"/>
      <color rgb="FFFF0000"/>
      <name val="宋体"/>
      <charset val="134"/>
      <scheme val="minor"/>
    </font>
    <font>
      <sz val="11"/>
      <color rgb="FFFF0000"/>
      <name val="Calibri"/>
      <charset val="134"/>
    </font>
    <font>
      <sz val="11"/>
      <color rgb="FF000000"/>
      <name val="黑体"/>
      <charset val="134"/>
    </font>
    <font>
      <sz val="18"/>
      <color rgb="FF000000"/>
      <name val="方正小标宋简体"/>
      <charset val="134"/>
    </font>
    <font>
      <sz val="11"/>
      <name val="仿宋_GB2312"/>
      <charset val="134"/>
    </font>
    <font>
      <sz val="11"/>
      <color rgb="FF000000"/>
      <name val="仿宋_GB2312"/>
      <charset val="134"/>
    </font>
    <font>
      <b/>
      <sz val="11"/>
      <color rgb="FF000000"/>
      <name val="宋体"/>
      <charset val="134"/>
    </font>
    <font>
      <b/>
      <sz val="12"/>
      <name val="方正粗黑宋简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52"/>
      <name val="宋体"/>
      <charset val="134"/>
    </font>
    <font>
      <b/>
      <sz val="11"/>
      <color indexed="63"/>
      <name val="宋体"/>
      <charset val="134"/>
    </font>
    <font>
      <sz val="11"/>
      <color indexed="9"/>
      <name val="宋体"/>
      <charset val="134"/>
    </font>
    <font>
      <sz val="11"/>
      <color theme="0"/>
      <name val="宋体"/>
      <charset val="134"/>
      <scheme val="minor"/>
    </font>
    <font>
      <b/>
      <sz val="11"/>
      <color indexed="52"/>
      <name val="宋体"/>
      <charset val="134"/>
    </font>
    <font>
      <sz val="11"/>
      <color indexed="17"/>
      <name val="宋体"/>
      <charset val="134"/>
    </font>
    <font>
      <i/>
      <sz val="11"/>
      <color indexed="23"/>
      <name val="宋体"/>
      <charset val="134"/>
    </font>
    <font>
      <b/>
      <sz val="11"/>
      <color indexed="56"/>
      <name val="宋体"/>
      <charset val="134"/>
    </font>
    <font>
      <sz val="10"/>
      <name val="Arial"/>
      <charset val="134"/>
    </font>
    <font>
      <b/>
      <sz val="11"/>
      <color indexed="9"/>
      <name val="宋体"/>
      <charset val="134"/>
    </font>
    <font>
      <sz val="11"/>
      <color indexed="20"/>
      <name val="宋体"/>
      <charset val="134"/>
    </font>
    <font>
      <sz val="11"/>
      <color indexed="60"/>
      <name val="宋体"/>
      <charset val="134"/>
    </font>
    <font>
      <b/>
      <sz val="15"/>
      <color indexed="56"/>
      <name val="宋体"/>
      <charset val="134"/>
    </font>
    <font>
      <b/>
      <sz val="11"/>
      <color indexed="8"/>
      <name val="宋体"/>
      <charset val="134"/>
    </font>
    <font>
      <b/>
      <sz val="13"/>
      <color indexed="56"/>
      <name val="宋体"/>
      <charset val="134"/>
    </font>
    <font>
      <b/>
      <sz val="18"/>
      <color indexed="56"/>
      <name val="宋体"/>
      <charset val="134"/>
    </font>
    <font>
      <sz val="11"/>
      <color indexed="62"/>
      <name val="宋体"/>
      <charset val="134"/>
    </font>
    <font>
      <sz val="11"/>
      <color indexed="10"/>
      <name val="宋体"/>
      <charset val="134"/>
    </font>
    <font>
      <sz val="10"/>
      <name val="MS Sans Serif"/>
      <charset val="134"/>
    </font>
    <font>
      <b/>
      <sz val="14"/>
      <color rgb="FF000000"/>
      <name val="宋体"/>
      <charset val="134"/>
    </font>
    <font>
      <sz val="18"/>
      <name val="宋体"/>
      <charset val="134"/>
    </font>
    <font>
      <b/>
      <sz val="18"/>
      <name val="宋体"/>
      <charset val="134"/>
    </font>
  </fonts>
  <fills count="64">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rgb="FFC0C0C0"/>
        <bgColor indexed="64"/>
      </patternFill>
    </fill>
    <fill>
      <patternFill patternType="solid">
        <fgColor theme="0"/>
        <bgColor indexed="64"/>
      </patternFill>
    </fill>
    <fill>
      <patternFill patternType="solid">
        <fgColor rgb="FF9B9B9B"/>
        <bgColor indexed="64"/>
      </patternFill>
    </fill>
    <fill>
      <patternFill patternType="solid">
        <fgColor rgb="FFFFFFCC"/>
        <bgColor indexed="64"/>
      </patternFill>
    </fill>
    <fill>
      <patternFill patternType="solid">
        <fgColor rgb="FFFFFF00"/>
        <bgColor indexed="64"/>
      </patternFill>
    </fill>
    <fill>
      <patternFill patternType="solid">
        <fgColor rgb="FFF6F81C"/>
        <bgColor indexed="64"/>
      </patternFill>
    </fill>
    <fill>
      <patternFill patternType="solid">
        <fgColor indexed="22"/>
        <bgColor indexed="64"/>
      </patternFill>
    </fill>
    <fill>
      <patternFill patternType="solid">
        <fgColor theme="0" tint="-0.249977111117893"/>
        <bgColor indexed="64"/>
      </patternFill>
    </fill>
    <fill>
      <patternFill patternType="solid">
        <fgColor rgb="FFBBBBBB"/>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1"/>
        <bgColor indexed="64"/>
      </patternFill>
    </fill>
    <fill>
      <patternFill patternType="solid">
        <fgColor indexed="10"/>
        <bgColor indexed="64"/>
      </patternFill>
    </fill>
    <fill>
      <patternFill patternType="solid">
        <fgColor indexed="42"/>
        <bgColor indexed="64"/>
      </patternFill>
    </fill>
    <fill>
      <patternFill patternType="solid">
        <fgColor indexed="52"/>
        <bgColor indexed="64"/>
      </patternFill>
    </fill>
    <fill>
      <patternFill patternType="solid">
        <fgColor indexed="45"/>
        <bgColor indexed="64"/>
      </patternFill>
    </fill>
    <fill>
      <patternFill patternType="solid">
        <fgColor indexed="29"/>
        <bgColor indexed="64"/>
      </patternFill>
    </fill>
    <fill>
      <patternFill patternType="solid">
        <fgColor indexed="46"/>
        <bgColor indexed="64"/>
      </patternFill>
    </fill>
    <fill>
      <patternFill patternType="solid">
        <fgColor indexed="55"/>
        <bgColor indexed="64"/>
      </patternFill>
    </fill>
    <fill>
      <patternFill patternType="solid">
        <fgColor indexed="43"/>
        <bgColor indexed="64"/>
      </patternFill>
    </fill>
    <fill>
      <patternFill patternType="solid">
        <fgColor indexed="30"/>
        <bgColor indexed="64"/>
      </patternFill>
    </fill>
    <fill>
      <patternFill patternType="solid">
        <fgColor indexed="27"/>
        <bgColor indexed="64"/>
      </patternFill>
    </fill>
    <fill>
      <patternFill patternType="solid">
        <fgColor indexed="11"/>
        <bgColor indexed="64"/>
      </patternFill>
    </fill>
    <fill>
      <patternFill patternType="solid">
        <fgColor indexed="47"/>
        <bgColor indexed="64"/>
      </patternFill>
    </fill>
    <fill>
      <patternFill patternType="solid">
        <fgColor indexed="44"/>
        <bgColor indexed="64"/>
      </patternFill>
    </fill>
    <fill>
      <patternFill patternType="solid">
        <fgColor indexed="36"/>
        <bgColor indexed="64"/>
      </patternFill>
    </fill>
    <fill>
      <patternFill patternType="solid">
        <fgColor indexed="49"/>
        <bgColor indexed="64"/>
      </patternFill>
    </fill>
    <fill>
      <patternFill patternType="solid">
        <fgColor indexed="51"/>
        <bgColor indexed="64"/>
      </patternFill>
    </fill>
    <fill>
      <patternFill patternType="solid">
        <fgColor indexed="57"/>
        <bgColor indexed="64"/>
      </patternFill>
    </fill>
    <fill>
      <patternFill patternType="solid">
        <fgColor indexed="26"/>
        <bgColor indexed="64"/>
      </patternFill>
    </fill>
    <fill>
      <patternFill patternType="solid">
        <fgColor indexed="62"/>
        <bgColor indexed="64"/>
      </patternFill>
    </fill>
    <fill>
      <patternFill patternType="solid">
        <fgColor indexed="53"/>
        <bgColor indexed="64"/>
      </patternFill>
    </fill>
  </fills>
  <borders count="3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indexed="8"/>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indexed="8"/>
      </left>
      <right style="thin">
        <color indexed="8"/>
      </right>
      <top style="thin">
        <color indexed="8"/>
      </top>
      <bottom style="thin">
        <color indexed="8"/>
      </bottom>
      <diagonal/>
    </border>
    <border>
      <left/>
      <right/>
      <top style="thin">
        <color auto="1"/>
      </top>
      <bottom/>
      <diagonal/>
    </border>
    <border>
      <left style="thin">
        <color indexed="8"/>
      </left>
      <right/>
      <top style="thin">
        <color auto="1"/>
      </top>
      <bottom style="thin">
        <color indexed="8"/>
      </bottom>
      <diagonal/>
    </border>
    <border>
      <left style="thin">
        <color indexed="8"/>
      </left>
      <right/>
      <top style="thin">
        <color indexed="8"/>
      </top>
      <bottom style="thin">
        <color indexed="8"/>
      </bottom>
      <diagonal/>
    </border>
    <border>
      <left/>
      <right style="thin">
        <color auto="1"/>
      </right>
      <top/>
      <bottom/>
      <diagonal/>
    </border>
    <border>
      <left/>
      <right/>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style="thin">
        <color indexed="62"/>
      </top>
      <bottom style="double">
        <color indexed="62"/>
      </bottom>
      <diagonal/>
    </border>
    <border>
      <left/>
      <right/>
      <top/>
      <bottom style="thick">
        <color indexed="22"/>
      </bottom>
      <diagonal/>
    </border>
    <border>
      <left/>
      <right/>
      <top/>
      <bottom style="medium">
        <color indexed="30"/>
      </bottom>
      <diagonal/>
    </border>
  </borders>
  <cellStyleXfs count="345">
    <xf numFmtId="0" fontId="0" fillId="0" borderId="0"/>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73"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11" fillId="7" borderId="18" applyNumberFormat="0" applyFont="0" applyAlignment="0" applyProtection="0">
      <alignment vertical="center"/>
    </xf>
    <xf numFmtId="0" fontId="75"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78" fillId="0" borderId="19" applyNumberFormat="0" applyFill="0" applyAlignment="0" applyProtection="0">
      <alignment vertical="center"/>
    </xf>
    <xf numFmtId="0" fontId="79" fillId="0" borderId="19" applyNumberFormat="0" applyFill="0" applyAlignment="0" applyProtection="0">
      <alignment vertical="center"/>
    </xf>
    <xf numFmtId="0" fontId="80" fillId="0" borderId="20" applyNumberFormat="0" applyFill="0" applyAlignment="0" applyProtection="0">
      <alignment vertical="center"/>
    </xf>
    <xf numFmtId="0" fontId="80" fillId="0" borderId="0" applyNumberFormat="0" applyFill="0" applyBorder="0" applyAlignment="0" applyProtection="0">
      <alignment vertical="center"/>
    </xf>
    <xf numFmtId="0" fontId="81" fillId="13" borderId="21" applyNumberFormat="0" applyAlignment="0" applyProtection="0">
      <alignment vertical="center"/>
    </xf>
    <xf numFmtId="0" fontId="82" fillId="14" borderId="22" applyNumberFormat="0" applyAlignment="0" applyProtection="0">
      <alignment vertical="center"/>
    </xf>
    <xf numFmtId="0" fontId="83" fillId="14" borderId="21" applyNumberFormat="0" applyAlignment="0" applyProtection="0">
      <alignment vertical="center"/>
    </xf>
    <xf numFmtId="0" fontId="84" fillId="15" borderId="23" applyNumberFormat="0" applyAlignment="0" applyProtection="0">
      <alignment vertical="center"/>
    </xf>
    <xf numFmtId="0" fontId="85" fillId="0" borderId="24" applyNumberFormat="0" applyFill="0" applyAlignment="0" applyProtection="0">
      <alignment vertical="center"/>
    </xf>
    <xf numFmtId="0" fontId="86" fillId="0" borderId="25" applyNumberFormat="0" applyFill="0" applyAlignment="0" applyProtection="0">
      <alignment vertical="center"/>
    </xf>
    <xf numFmtId="0" fontId="87" fillId="16" borderId="0" applyNumberFormat="0" applyBorder="0" applyAlignment="0" applyProtection="0">
      <alignment vertical="center"/>
    </xf>
    <xf numFmtId="0" fontId="88" fillId="17" borderId="0" applyNumberFormat="0" applyBorder="0" applyAlignment="0" applyProtection="0">
      <alignment vertical="center"/>
    </xf>
    <xf numFmtId="0" fontId="89" fillId="18" borderId="0" applyNumberFormat="0" applyBorder="0" applyAlignment="0" applyProtection="0">
      <alignment vertical="center"/>
    </xf>
    <xf numFmtId="0" fontId="90" fillId="19" borderId="0" applyNumberFormat="0" applyBorder="0" applyAlignment="0" applyProtection="0">
      <alignment vertical="center"/>
    </xf>
    <xf numFmtId="0" fontId="91" fillId="20" borderId="0" applyNumberFormat="0" applyBorder="0" applyAlignment="0" applyProtection="0">
      <alignment vertical="center"/>
    </xf>
    <xf numFmtId="0" fontId="91" fillId="21" borderId="0" applyNumberFormat="0" applyBorder="0" applyAlignment="0" applyProtection="0">
      <alignment vertical="center"/>
    </xf>
    <xf numFmtId="0" fontId="90" fillId="22" borderId="0" applyNumberFormat="0" applyBorder="0" applyAlignment="0" applyProtection="0">
      <alignment vertical="center"/>
    </xf>
    <xf numFmtId="0" fontId="90" fillId="23" borderId="0" applyNumberFormat="0" applyBorder="0" applyAlignment="0" applyProtection="0">
      <alignment vertical="center"/>
    </xf>
    <xf numFmtId="0" fontId="91" fillId="24" borderId="0" applyNumberFormat="0" applyBorder="0" applyAlignment="0" applyProtection="0">
      <alignment vertical="center"/>
    </xf>
    <xf numFmtId="0" fontId="91" fillId="25" borderId="0" applyNumberFormat="0" applyBorder="0" applyAlignment="0" applyProtection="0">
      <alignment vertical="center"/>
    </xf>
    <xf numFmtId="0" fontId="90" fillId="26" borderId="0" applyNumberFormat="0" applyBorder="0" applyAlignment="0" applyProtection="0">
      <alignment vertical="center"/>
    </xf>
    <xf numFmtId="0" fontId="90" fillId="27" borderId="0" applyNumberFormat="0" applyBorder="0" applyAlignment="0" applyProtection="0">
      <alignment vertical="center"/>
    </xf>
    <xf numFmtId="0" fontId="91" fillId="28" borderId="0" applyNumberFormat="0" applyBorder="0" applyAlignment="0" applyProtection="0">
      <alignment vertical="center"/>
    </xf>
    <xf numFmtId="0" fontId="91" fillId="29" borderId="0" applyNumberFormat="0" applyBorder="0" applyAlignment="0" applyProtection="0">
      <alignment vertical="center"/>
    </xf>
    <xf numFmtId="0" fontId="90" fillId="30" borderId="0" applyNumberFormat="0" applyBorder="0" applyAlignment="0" applyProtection="0">
      <alignment vertical="center"/>
    </xf>
    <xf numFmtId="0" fontId="90" fillId="31" borderId="0" applyNumberFormat="0" applyBorder="0" applyAlignment="0" applyProtection="0">
      <alignment vertical="center"/>
    </xf>
    <xf numFmtId="0" fontId="91" fillId="32" borderId="0" applyNumberFormat="0" applyBorder="0" applyAlignment="0" applyProtection="0">
      <alignment vertical="center"/>
    </xf>
    <xf numFmtId="0" fontId="91" fillId="33" borderId="0" applyNumberFormat="0" applyBorder="0" applyAlignment="0" applyProtection="0">
      <alignment vertical="center"/>
    </xf>
    <xf numFmtId="0" fontId="90" fillId="34" borderId="0" applyNumberFormat="0" applyBorder="0" applyAlignment="0" applyProtection="0">
      <alignment vertical="center"/>
    </xf>
    <xf numFmtId="0" fontId="90" fillId="35" borderId="0" applyNumberFormat="0" applyBorder="0" applyAlignment="0" applyProtection="0">
      <alignment vertical="center"/>
    </xf>
    <xf numFmtId="0" fontId="91" fillId="36" borderId="0" applyNumberFormat="0" applyBorder="0" applyAlignment="0" applyProtection="0">
      <alignment vertical="center"/>
    </xf>
    <xf numFmtId="0" fontId="91" fillId="37" borderId="0" applyNumberFormat="0" applyBorder="0" applyAlignment="0" applyProtection="0">
      <alignment vertical="center"/>
    </xf>
    <xf numFmtId="0" fontId="90" fillId="38" borderId="0" applyNumberFormat="0" applyBorder="0" applyAlignment="0" applyProtection="0">
      <alignment vertical="center"/>
    </xf>
    <xf numFmtId="0" fontId="90" fillId="39" borderId="0" applyNumberFormat="0" applyBorder="0" applyAlignment="0" applyProtection="0">
      <alignment vertical="center"/>
    </xf>
    <xf numFmtId="0" fontId="91" fillId="40" borderId="0" applyNumberFormat="0" applyBorder="0" applyAlignment="0" applyProtection="0">
      <alignment vertical="center"/>
    </xf>
    <xf numFmtId="0" fontId="91" fillId="41" borderId="0" applyNumberFormat="0" applyBorder="0" applyAlignment="0" applyProtection="0">
      <alignment vertical="center"/>
    </xf>
    <xf numFmtId="0" fontId="90" fillId="42" borderId="0" applyNumberFormat="0" applyBorder="0" applyAlignment="0" applyProtection="0">
      <alignment vertical="center"/>
    </xf>
    <xf numFmtId="0" fontId="92" fillId="0" borderId="26" applyNumberFormat="0" applyFill="0" applyAlignment="0" applyProtection="0">
      <alignment vertical="center"/>
    </xf>
    <xf numFmtId="0" fontId="15" fillId="43" borderId="0" applyNumberFormat="0" applyBorder="0" applyAlignment="0" applyProtection="0">
      <alignment vertical="center"/>
    </xf>
    <xf numFmtId="0" fontId="93" fillId="10" borderId="27" applyNumberFormat="0" applyAlignment="0" applyProtection="0">
      <alignment vertical="center"/>
    </xf>
    <xf numFmtId="0" fontId="94" fillId="44" borderId="0" applyNumberFormat="0" applyBorder="0" applyAlignment="0" applyProtection="0">
      <alignment vertical="center"/>
    </xf>
    <xf numFmtId="0" fontId="95" fillId="26" borderId="0" applyNumberFormat="0" applyBorder="0" applyAlignment="0" applyProtection="0">
      <alignment vertical="center"/>
    </xf>
    <xf numFmtId="0" fontId="96" fillId="10" borderId="28" applyNumberFormat="0" applyAlignment="0" applyProtection="0">
      <alignment vertical="center"/>
    </xf>
    <xf numFmtId="0" fontId="97" fillId="45" borderId="0" applyNumberFormat="0" applyBorder="0" applyAlignment="0" applyProtection="0">
      <alignment vertical="center"/>
    </xf>
    <xf numFmtId="0" fontId="94" fillId="46" borderId="0" applyNumberFormat="0" applyBorder="0" applyAlignment="0" applyProtection="0">
      <alignment vertical="center"/>
    </xf>
    <xf numFmtId="0" fontId="15" fillId="47" borderId="0" applyNumberFormat="0" applyBorder="0" applyAlignment="0" applyProtection="0">
      <alignment vertical="center"/>
    </xf>
    <xf numFmtId="0" fontId="15" fillId="47" borderId="0" applyNumberFormat="0" applyBorder="0" applyAlignment="0" applyProtection="0">
      <alignment vertical="center"/>
    </xf>
    <xf numFmtId="0" fontId="11" fillId="0" borderId="0">
      <alignment vertical="center"/>
    </xf>
    <xf numFmtId="0" fontId="94" fillId="48" borderId="0" applyNumberFormat="0" applyBorder="0" applyAlignment="0" applyProtection="0">
      <alignment vertical="center"/>
    </xf>
    <xf numFmtId="0" fontId="98" fillId="0" borderId="0" applyNumberFormat="0" applyFill="0" applyBorder="0" applyAlignment="0" applyProtection="0">
      <alignment vertical="center"/>
    </xf>
    <xf numFmtId="0" fontId="99" fillId="0" borderId="0" applyNumberFormat="0" applyFill="0" applyBorder="0" applyAlignment="0" applyProtection="0">
      <alignment vertical="center"/>
    </xf>
    <xf numFmtId="0" fontId="100" fillId="0" borderId="0"/>
    <xf numFmtId="0" fontId="0" fillId="0" borderId="0"/>
    <xf numFmtId="0" fontId="94" fillId="48" borderId="0" applyNumberFormat="0" applyBorder="0" applyAlignment="0" applyProtection="0">
      <alignment vertical="center"/>
    </xf>
    <xf numFmtId="0" fontId="96" fillId="10" borderId="28" applyNumberFormat="0" applyAlignment="0" applyProtection="0">
      <alignment vertical="center"/>
    </xf>
    <xf numFmtId="0" fontId="15" fillId="49" borderId="0" applyNumberFormat="0" applyBorder="0" applyAlignment="0" applyProtection="0">
      <alignment vertical="center"/>
    </xf>
    <xf numFmtId="0" fontId="0" fillId="0" borderId="0"/>
    <xf numFmtId="0" fontId="15" fillId="47" borderId="0" applyNumberFormat="0" applyBorder="0" applyAlignment="0" applyProtection="0">
      <alignment vertical="center"/>
    </xf>
    <xf numFmtId="0" fontId="15" fillId="48" borderId="0" applyNumberFormat="0" applyBorder="0" applyAlignment="0" applyProtection="0">
      <alignment vertical="center"/>
    </xf>
    <xf numFmtId="0" fontId="15" fillId="43" borderId="0" applyNumberFormat="0" applyBorder="0" applyAlignment="0" applyProtection="0">
      <alignment vertical="center"/>
    </xf>
    <xf numFmtId="0" fontId="64" fillId="0" borderId="0"/>
    <xf numFmtId="0" fontId="95" fillId="35" borderId="0" applyNumberFormat="0" applyBorder="0" applyAlignment="0" applyProtection="0">
      <alignment vertical="center"/>
    </xf>
    <xf numFmtId="0" fontId="15" fillId="45" borderId="0" applyNumberFormat="0" applyBorder="0" applyAlignment="0" applyProtection="0">
      <alignment vertical="center"/>
    </xf>
    <xf numFmtId="0" fontId="15" fillId="43" borderId="0" applyNumberFormat="0" applyBorder="0" applyAlignment="0" applyProtection="0">
      <alignment vertical="center"/>
    </xf>
    <xf numFmtId="0" fontId="101" fillId="50" borderId="29" applyNumberFormat="0" applyAlignment="0" applyProtection="0">
      <alignment vertical="center"/>
    </xf>
    <xf numFmtId="0" fontId="92" fillId="0" borderId="26" applyNumberFormat="0" applyFill="0" applyAlignment="0" applyProtection="0">
      <alignment vertical="center"/>
    </xf>
    <xf numFmtId="0" fontId="15" fillId="49" borderId="0" applyNumberFormat="0" applyBorder="0" applyAlignment="0" applyProtection="0">
      <alignment vertical="center"/>
    </xf>
    <xf numFmtId="0" fontId="93" fillId="10" borderId="27" applyNumberFormat="0" applyAlignment="0" applyProtection="0">
      <alignment vertical="center"/>
    </xf>
    <xf numFmtId="0" fontId="92" fillId="0" borderId="26" applyNumberFormat="0" applyFill="0" applyAlignment="0" applyProtection="0">
      <alignment vertical="center"/>
    </xf>
    <xf numFmtId="41" fontId="0" fillId="0" borderId="0" applyFont="0" applyFill="0" applyBorder="0" applyAlignment="0" applyProtection="0"/>
    <xf numFmtId="41" fontId="11" fillId="0" borderId="0" applyFont="0" applyFill="0" applyBorder="0" applyAlignment="0" applyProtection="0">
      <alignment vertical="center"/>
    </xf>
    <xf numFmtId="0" fontId="102" fillId="47" borderId="0" applyNumberFormat="0" applyBorder="0" applyAlignment="0" applyProtection="0">
      <alignment vertical="center"/>
    </xf>
    <xf numFmtId="0" fontId="15" fillId="43" borderId="0" applyNumberFormat="0" applyBorder="0" applyAlignment="0" applyProtection="0">
      <alignment vertical="center"/>
    </xf>
    <xf numFmtId="0" fontId="93" fillId="10" borderId="27" applyNumberFormat="0" applyAlignment="0" applyProtection="0">
      <alignment vertical="center"/>
    </xf>
    <xf numFmtId="0" fontId="96" fillId="10" borderId="28" applyNumberFormat="0" applyAlignment="0" applyProtection="0">
      <alignment vertical="center"/>
    </xf>
    <xf numFmtId="176" fontId="11" fillId="0" borderId="0" applyFont="0" applyFill="0" applyBorder="0" applyAlignment="0" applyProtection="0">
      <alignment vertical="center"/>
    </xf>
    <xf numFmtId="0" fontId="96" fillId="10" borderId="28" applyNumberFormat="0" applyAlignment="0" applyProtection="0">
      <alignment vertical="center"/>
    </xf>
    <xf numFmtId="41" fontId="11" fillId="0" borderId="0" applyFont="0" applyFill="0" applyBorder="0" applyAlignment="0" applyProtection="0">
      <alignment vertical="center"/>
    </xf>
    <xf numFmtId="0" fontId="103" fillId="51" borderId="0" applyNumberFormat="0" applyBorder="0" applyAlignment="0" applyProtection="0">
      <alignment vertical="center"/>
    </xf>
    <xf numFmtId="0" fontId="15" fillId="45" borderId="0" applyNumberFormat="0" applyBorder="0" applyAlignment="0" applyProtection="0">
      <alignment vertical="center"/>
    </xf>
    <xf numFmtId="0" fontId="93" fillId="10" borderId="27" applyNumberFormat="0" applyAlignment="0" applyProtection="0">
      <alignment vertical="center"/>
    </xf>
    <xf numFmtId="0" fontId="15" fillId="45" borderId="0" applyNumberFormat="0" applyBorder="0" applyAlignment="0" applyProtection="0">
      <alignment vertical="center"/>
    </xf>
    <xf numFmtId="0" fontId="15" fillId="43" borderId="0" applyNumberFormat="0" applyBorder="0" applyAlignment="0" applyProtection="0">
      <alignment vertical="center"/>
    </xf>
    <xf numFmtId="0" fontId="15" fillId="43" borderId="0" applyNumberFormat="0" applyBorder="0" applyAlignment="0" applyProtection="0">
      <alignment vertical="center"/>
    </xf>
    <xf numFmtId="0" fontId="93" fillId="10" borderId="27" applyNumberFormat="0" applyAlignment="0" applyProtection="0">
      <alignment vertical="center"/>
    </xf>
    <xf numFmtId="0" fontId="15" fillId="47" borderId="0" applyNumberFormat="0" applyBorder="0" applyAlignment="0" applyProtection="0">
      <alignment vertical="center"/>
    </xf>
    <xf numFmtId="0" fontId="15" fillId="47" borderId="0" applyNumberFormat="0" applyBorder="0" applyAlignment="0" applyProtection="0">
      <alignment vertical="center"/>
    </xf>
    <xf numFmtId="0" fontId="15" fillId="47" borderId="0" applyNumberFormat="0" applyBorder="0" applyAlignment="0" applyProtection="0">
      <alignment vertical="center"/>
    </xf>
    <xf numFmtId="0" fontId="15" fillId="45" borderId="0" applyNumberFormat="0" applyBorder="0" applyAlignment="0" applyProtection="0">
      <alignment vertical="center"/>
    </xf>
    <xf numFmtId="0" fontId="15" fillId="45" borderId="0" applyNumberFormat="0" applyBorder="0" applyAlignment="0" applyProtection="0">
      <alignment vertical="center"/>
    </xf>
    <xf numFmtId="0" fontId="94" fillId="52" borderId="0" applyNumberFormat="0" applyBorder="0" applyAlignment="0" applyProtection="0">
      <alignment vertical="center"/>
    </xf>
    <xf numFmtId="0" fontId="15" fillId="45" borderId="0" applyNumberFormat="0" applyBorder="0" applyAlignment="0" applyProtection="0">
      <alignment vertical="center"/>
    </xf>
    <xf numFmtId="0" fontId="0" fillId="0" borderId="0">
      <alignment vertical="center"/>
    </xf>
    <xf numFmtId="0" fontId="15" fillId="49" borderId="0" applyNumberFormat="0" applyBorder="0" applyAlignment="0" applyProtection="0">
      <alignment vertical="center"/>
    </xf>
    <xf numFmtId="0" fontId="0" fillId="0" borderId="0"/>
    <xf numFmtId="0" fontId="15" fillId="49" borderId="0" applyNumberFormat="0" applyBorder="0" applyAlignment="0" applyProtection="0">
      <alignment vertical="center"/>
    </xf>
    <xf numFmtId="0" fontId="0" fillId="0" borderId="0" applyProtection="0">
      <alignment vertical="center"/>
    </xf>
    <xf numFmtId="0" fontId="15" fillId="49" borderId="0" applyNumberFormat="0" applyBorder="0" applyAlignment="0" applyProtection="0">
      <alignment vertical="center"/>
    </xf>
    <xf numFmtId="0" fontId="0" fillId="0" borderId="0"/>
    <xf numFmtId="0" fontId="15" fillId="49" borderId="0" applyNumberFormat="0" applyBorder="0" applyAlignment="0" applyProtection="0">
      <alignment vertical="center"/>
    </xf>
    <xf numFmtId="0" fontId="0" fillId="0" borderId="0"/>
    <xf numFmtId="0" fontId="15" fillId="49" borderId="0" applyNumberFormat="0" applyBorder="0" applyAlignment="0" applyProtection="0">
      <alignment vertical="center"/>
    </xf>
    <xf numFmtId="0" fontId="0" fillId="0" borderId="0"/>
    <xf numFmtId="0" fontId="94" fillId="48" borderId="0" applyNumberFormat="0" applyBorder="0" applyAlignment="0" applyProtection="0">
      <alignment vertical="center"/>
    </xf>
    <xf numFmtId="0" fontId="15" fillId="49" borderId="0" applyNumberFormat="0" applyBorder="0" applyAlignment="0" applyProtection="0">
      <alignment vertical="center"/>
    </xf>
    <xf numFmtId="0" fontId="15" fillId="53" borderId="0" applyNumberFormat="0" applyBorder="0" applyAlignment="0" applyProtection="0">
      <alignment vertical="center"/>
    </xf>
    <xf numFmtId="0" fontId="15" fillId="53" borderId="0" applyNumberFormat="0" applyBorder="0" applyAlignment="0" applyProtection="0">
      <alignment vertical="center"/>
    </xf>
    <xf numFmtId="0" fontId="15" fillId="53" borderId="0" applyNumberFormat="0" applyBorder="0" applyAlignment="0" applyProtection="0">
      <alignment vertical="center"/>
    </xf>
    <xf numFmtId="0" fontId="15" fillId="53" borderId="0" applyNumberFormat="0" applyBorder="0" applyAlignment="0" applyProtection="0">
      <alignment vertical="center"/>
    </xf>
    <xf numFmtId="9" fontId="0" fillId="0" borderId="0" applyFont="0" applyFill="0" applyBorder="0" applyAlignment="0" applyProtection="0"/>
    <xf numFmtId="0" fontId="15" fillId="53" borderId="0" applyNumberFormat="0" applyBorder="0" applyAlignment="0" applyProtection="0">
      <alignment vertical="center"/>
    </xf>
    <xf numFmtId="0" fontId="94" fillId="54" borderId="0" applyNumberFormat="0" applyBorder="0" applyAlignment="0" applyProtection="0">
      <alignment vertical="center"/>
    </xf>
    <xf numFmtId="0" fontId="15" fillId="53" borderId="0" applyNumberFormat="0" applyBorder="0" applyAlignment="0" applyProtection="0">
      <alignment vertical="center"/>
    </xf>
    <xf numFmtId="0" fontId="15" fillId="55" borderId="0" applyNumberFormat="0" applyBorder="0" applyAlignment="0" applyProtection="0">
      <alignment vertical="center"/>
    </xf>
    <xf numFmtId="0" fontId="15" fillId="49" borderId="0" applyNumberFormat="0" applyBorder="0" applyAlignment="0" applyProtection="0">
      <alignment vertical="center"/>
    </xf>
    <xf numFmtId="0" fontId="15" fillId="55" borderId="0" applyNumberFormat="0" applyBorder="0" applyAlignment="0" applyProtection="0">
      <alignment vertical="center"/>
    </xf>
    <xf numFmtId="0" fontId="15" fillId="55" borderId="0" applyNumberFormat="0" applyBorder="0" applyAlignment="0" applyProtection="0">
      <alignment vertical="center"/>
    </xf>
    <xf numFmtId="0" fontId="15" fillId="55" borderId="0" applyNumberFormat="0" applyBorder="0" applyAlignment="0" applyProtection="0">
      <alignment vertical="center"/>
    </xf>
    <xf numFmtId="0" fontId="15" fillId="56" borderId="0" applyNumberFormat="0" applyBorder="0" applyAlignment="0" applyProtection="0">
      <alignment vertical="center"/>
    </xf>
    <xf numFmtId="0" fontId="15" fillId="55" borderId="0" applyNumberFormat="0" applyBorder="0" applyAlignment="0" applyProtection="0">
      <alignment vertical="center"/>
    </xf>
    <xf numFmtId="0" fontId="94" fillId="57" borderId="0" applyNumberFormat="0" applyBorder="0" applyAlignment="0" applyProtection="0">
      <alignment vertical="center"/>
    </xf>
    <xf numFmtId="0" fontId="15" fillId="55" borderId="0" applyNumberFormat="0" applyBorder="0" applyAlignment="0" applyProtection="0">
      <alignment vertical="center"/>
    </xf>
    <xf numFmtId="0" fontId="95" fillId="19" borderId="0" applyNumberFormat="0" applyBorder="0" applyAlignment="0" applyProtection="0">
      <alignment vertical="center"/>
    </xf>
    <xf numFmtId="0" fontId="103" fillId="51" borderId="0" applyNumberFormat="0" applyBorder="0" applyAlignment="0" applyProtection="0">
      <alignment vertical="center"/>
    </xf>
    <xf numFmtId="0" fontId="0" fillId="0" borderId="0">
      <alignment vertical="center"/>
    </xf>
    <xf numFmtId="0" fontId="11" fillId="36" borderId="0" applyNumberFormat="0" applyBorder="0" applyAlignment="0" applyProtection="0">
      <alignment vertical="center"/>
    </xf>
    <xf numFmtId="0" fontId="15" fillId="56" borderId="0" applyNumberFormat="0" applyBorder="0" applyAlignment="0" applyProtection="0">
      <alignment vertical="center"/>
    </xf>
    <xf numFmtId="0" fontId="15" fillId="56" borderId="0" applyNumberFormat="0" applyBorder="0" applyAlignment="0" applyProtection="0">
      <alignment vertical="center"/>
    </xf>
    <xf numFmtId="0" fontId="15" fillId="56" borderId="0" applyNumberFormat="0" applyBorder="0" applyAlignment="0" applyProtection="0">
      <alignment vertical="center"/>
    </xf>
    <xf numFmtId="0" fontId="0" fillId="0" borderId="0"/>
    <xf numFmtId="0" fontId="15" fillId="56" borderId="0" applyNumberFormat="0" applyBorder="0" applyAlignment="0" applyProtection="0">
      <alignment vertical="center"/>
    </xf>
    <xf numFmtId="0" fontId="15" fillId="56" borderId="0" applyNumberFormat="0" applyBorder="0" applyAlignment="0" applyProtection="0">
      <alignment vertical="center"/>
    </xf>
    <xf numFmtId="0" fontId="15" fillId="56" borderId="0" applyNumberFormat="0" applyBorder="0" applyAlignment="0" applyProtection="0">
      <alignment vertical="center"/>
    </xf>
    <xf numFmtId="0" fontId="15" fillId="48" borderId="0" applyNumberFormat="0" applyBorder="0" applyAlignment="0" applyProtection="0">
      <alignment vertical="center"/>
    </xf>
    <xf numFmtId="0" fontId="15" fillId="48" borderId="0" applyNumberFormat="0" applyBorder="0" applyAlignment="0" applyProtection="0">
      <alignment vertical="center"/>
    </xf>
    <xf numFmtId="0" fontId="15" fillId="48" borderId="0" applyNumberFormat="0" applyBorder="0" applyAlignment="0" applyProtection="0">
      <alignment vertical="center"/>
    </xf>
    <xf numFmtId="0" fontId="15" fillId="48" borderId="0" applyNumberFormat="0" applyBorder="0" applyAlignment="0" applyProtection="0">
      <alignment vertical="center"/>
    </xf>
    <xf numFmtId="0" fontId="15" fillId="48" borderId="0" applyNumberFormat="0" applyBorder="0" applyAlignment="0" applyProtection="0">
      <alignment vertical="center"/>
    </xf>
    <xf numFmtId="0" fontId="96" fillId="10" borderId="28" applyNumberFormat="0" applyAlignment="0" applyProtection="0">
      <alignment vertical="center"/>
    </xf>
    <xf numFmtId="0" fontId="15" fillId="54" borderId="0" applyNumberFormat="0" applyBorder="0" applyAlignment="0" applyProtection="0">
      <alignment vertical="center"/>
    </xf>
    <xf numFmtId="0" fontId="15" fillId="54" borderId="0" applyNumberFormat="0" applyBorder="0" applyAlignment="0" applyProtection="0">
      <alignment vertical="center"/>
    </xf>
    <xf numFmtId="0" fontId="15" fillId="54" borderId="0" applyNumberFormat="0" applyBorder="0" applyAlignment="0" applyProtection="0">
      <alignment vertical="center"/>
    </xf>
    <xf numFmtId="0" fontId="15" fillId="54" borderId="0" applyNumberFormat="0" applyBorder="0" applyAlignment="0" applyProtection="0">
      <alignment vertical="center"/>
    </xf>
    <xf numFmtId="0" fontId="0" fillId="0" borderId="0"/>
    <xf numFmtId="0" fontId="15" fillId="54" borderId="0" applyNumberFormat="0" applyBorder="0" applyAlignment="0" applyProtection="0">
      <alignment vertical="center"/>
    </xf>
    <xf numFmtId="0" fontId="15" fillId="54" borderId="0" applyNumberFormat="0" applyBorder="0" applyAlignment="0" applyProtection="0">
      <alignment vertical="center"/>
    </xf>
    <xf numFmtId="0" fontId="101" fillId="50" borderId="29" applyNumberFormat="0" applyAlignment="0" applyProtection="0">
      <alignment vertical="center"/>
    </xf>
    <xf numFmtId="0" fontId="99" fillId="0" borderId="0" applyNumberFormat="0" applyFill="0" applyBorder="0" applyAlignment="0" applyProtection="0">
      <alignment vertical="center"/>
    </xf>
    <xf numFmtId="0" fontId="15" fillId="49" borderId="0" applyNumberFormat="0" applyBorder="0" applyAlignment="0" applyProtection="0">
      <alignment vertical="center"/>
    </xf>
    <xf numFmtId="0" fontId="101" fillId="50" borderId="29" applyNumberFormat="0" applyAlignment="0" applyProtection="0">
      <alignment vertical="center"/>
    </xf>
    <xf numFmtId="0" fontId="15" fillId="49" borderId="0" applyNumberFormat="0" applyBorder="0" applyAlignment="0" applyProtection="0">
      <alignment vertical="center"/>
    </xf>
    <xf numFmtId="0" fontId="15" fillId="49" borderId="0" applyNumberFormat="0" applyBorder="0" applyAlignment="0" applyProtection="0">
      <alignment vertical="center"/>
    </xf>
    <xf numFmtId="0" fontId="15" fillId="56" borderId="0" applyNumberFormat="0" applyBorder="0" applyAlignment="0" applyProtection="0">
      <alignment vertical="center"/>
    </xf>
    <xf numFmtId="0" fontId="94" fillId="57" borderId="0" applyNumberFormat="0" applyBorder="0" applyAlignment="0" applyProtection="0">
      <alignment vertical="center"/>
    </xf>
    <xf numFmtId="0" fontId="15" fillId="56" borderId="0" applyNumberFormat="0" applyBorder="0" applyAlignment="0" applyProtection="0">
      <alignment vertical="center"/>
    </xf>
    <xf numFmtId="0" fontId="94" fillId="57" borderId="0" applyNumberFormat="0" applyBorder="0" applyAlignment="0" applyProtection="0">
      <alignment vertical="center"/>
    </xf>
    <xf numFmtId="0" fontId="15" fillId="56" borderId="0" applyNumberFormat="0" applyBorder="0" applyAlignment="0" applyProtection="0">
      <alignment vertical="center"/>
    </xf>
    <xf numFmtId="0" fontId="15" fillId="56" borderId="0" applyNumberFormat="0" applyBorder="0" applyAlignment="0" applyProtection="0">
      <alignment vertical="center"/>
    </xf>
    <xf numFmtId="0" fontId="94" fillId="58" borderId="0" applyNumberFormat="0" applyBorder="0" applyAlignment="0" applyProtection="0">
      <alignment vertical="center"/>
    </xf>
    <xf numFmtId="0" fontId="15" fillId="56" borderId="0" applyNumberFormat="0" applyBorder="0" applyAlignment="0" applyProtection="0">
      <alignment vertical="center"/>
    </xf>
    <xf numFmtId="0" fontId="103" fillId="51" borderId="0" applyNumberFormat="0" applyBorder="0" applyAlignment="0" applyProtection="0">
      <alignment vertical="center"/>
    </xf>
    <xf numFmtId="0" fontId="15" fillId="59" borderId="0" applyNumberFormat="0" applyBorder="0" applyAlignment="0" applyProtection="0">
      <alignment vertical="center"/>
    </xf>
    <xf numFmtId="0" fontId="15" fillId="59" borderId="0" applyNumberFormat="0" applyBorder="0" applyAlignment="0" applyProtection="0">
      <alignment vertical="center"/>
    </xf>
    <xf numFmtId="177" fontId="0" fillId="0" borderId="0" applyFont="0" applyFill="0" applyBorder="0" applyAlignment="0" applyProtection="0">
      <alignment vertical="center"/>
    </xf>
    <xf numFmtId="0" fontId="15" fillId="59" borderId="0" applyNumberFormat="0" applyBorder="0" applyAlignment="0" applyProtection="0">
      <alignment vertical="center"/>
    </xf>
    <xf numFmtId="0" fontId="94" fillId="60" borderId="0" applyNumberFormat="0" applyBorder="0" applyAlignment="0" applyProtection="0">
      <alignment vertical="center"/>
    </xf>
    <xf numFmtId="0" fontId="15" fillId="59" borderId="0" applyNumberFormat="0" applyBorder="0" applyAlignment="0" applyProtection="0">
      <alignment vertical="center"/>
    </xf>
    <xf numFmtId="0" fontId="98" fillId="0" borderId="0" applyNumberFormat="0" applyFill="0" applyBorder="0" applyAlignment="0" applyProtection="0">
      <alignment vertical="center"/>
    </xf>
    <xf numFmtId="0" fontId="15" fillId="59" borderId="0" applyNumberFormat="0" applyBorder="0" applyAlignment="0" applyProtection="0">
      <alignment vertical="center"/>
    </xf>
    <xf numFmtId="0" fontId="94" fillId="57" borderId="0" applyNumberFormat="0" applyBorder="0" applyAlignment="0" applyProtection="0">
      <alignment vertical="center"/>
    </xf>
    <xf numFmtId="0" fontId="15" fillId="59" borderId="0" applyNumberFormat="0" applyBorder="0" applyAlignment="0" applyProtection="0">
      <alignment vertical="center"/>
    </xf>
    <xf numFmtId="0" fontId="11" fillId="33" borderId="0" applyNumberFormat="0" applyBorder="0" applyAlignment="0" applyProtection="0">
      <alignment vertical="center"/>
    </xf>
    <xf numFmtId="0" fontId="11" fillId="37" borderId="0" applyNumberFormat="0" applyBorder="0" applyAlignment="0" applyProtection="0">
      <alignment vertical="center"/>
    </xf>
    <xf numFmtId="0" fontId="94" fillId="52" borderId="0" applyNumberFormat="0" applyBorder="0" applyAlignment="0" applyProtection="0">
      <alignment vertical="center"/>
    </xf>
    <xf numFmtId="0" fontId="97" fillId="45" borderId="0" applyNumberFormat="0" applyBorder="0" applyAlignment="0" applyProtection="0">
      <alignment vertical="center"/>
    </xf>
    <xf numFmtId="0" fontId="94" fillId="52" borderId="0" applyNumberFormat="0" applyBorder="0" applyAlignment="0" applyProtection="0">
      <alignment vertical="center"/>
    </xf>
    <xf numFmtId="43" fontId="0" fillId="0" borderId="0" applyFont="0" applyFill="0" applyBorder="0" applyAlignment="0" applyProtection="0">
      <alignment vertical="center"/>
    </xf>
    <xf numFmtId="0" fontId="94" fillId="52" borderId="0" applyNumberFormat="0" applyBorder="0" applyAlignment="0" applyProtection="0">
      <alignment vertical="center"/>
    </xf>
    <xf numFmtId="0" fontId="94" fillId="52" borderId="0" applyNumberFormat="0" applyBorder="0" applyAlignment="0" applyProtection="0">
      <alignment vertical="center"/>
    </xf>
    <xf numFmtId="0" fontId="0" fillId="61" borderId="30" applyNumberFormat="0" applyFont="0" applyAlignment="0" applyProtection="0">
      <alignment vertical="center"/>
    </xf>
    <xf numFmtId="0" fontId="0" fillId="0" borderId="0"/>
    <xf numFmtId="0" fontId="94" fillId="48" borderId="0" applyNumberFormat="0" applyBorder="0" applyAlignment="0" applyProtection="0">
      <alignment vertical="center"/>
    </xf>
    <xf numFmtId="0" fontId="55" fillId="0" borderId="0">
      <alignment vertical="center"/>
    </xf>
    <xf numFmtId="0" fontId="94" fillId="48" borderId="0" applyNumberFormat="0" applyBorder="0" applyAlignment="0" applyProtection="0">
      <alignment vertical="center"/>
    </xf>
    <xf numFmtId="0" fontId="94" fillId="54" borderId="0" applyNumberFormat="0" applyBorder="0" applyAlignment="0" applyProtection="0">
      <alignment vertical="center"/>
    </xf>
    <xf numFmtId="0" fontId="94" fillId="54" borderId="0" applyNumberFormat="0" applyBorder="0" applyAlignment="0" applyProtection="0">
      <alignment vertical="center"/>
    </xf>
    <xf numFmtId="0" fontId="94" fillId="54" borderId="0" applyNumberFormat="0" applyBorder="0" applyAlignment="0" applyProtection="0">
      <alignment vertical="center"/>
    </xf>
    <xf numFmtId="0" fontId="94" fillId="54" borderId="0" applyNumberFormat="0" applyBorder="0" applyAlignment="0" applyProtection="0">
      <alignment vertical="center"/>
    </xf>
    <xf numFmtId="0" fontId="0" fillId="0" borderId="0">
      <alignment vertical="center"/>
    </xf>
    <xf numFmtId="0" fontId="94" fillId="57" borderId="0" applyNumberFormat="0" applyBorder="0" applyAlignment="0" applyProtection="0">
      <alignment vertical="center"/>
    </xf>
    <xf numFmtId="0" fontId="94" fillId="58" borderId="0" applyNumberFormat="0" applyBorder="0" applyAlignment="0" applyProtection="0">
      <alignment vertical="center"/>
    </xf>
    <xf numFmtId="0" fontId="94" fillId="58" borderId="0" applyNumberFormat="0" applyBorder="0" applyAlignment="0" applyProtection="0">
      <alignment vertical="center"/>
    </xf>
    <xf numFmtId="0" fontId="7" fillId="0" borderId="0"/>
    <xf numFmtId="0" fontId="94" fillId="58" borderId="0" applyNumberFormat="0" applyBorder="0" applyAlignment="0" applyProtection="0">
      <alignment vertical="center"/>
    </xf>
    <xf numFmtId="0" fontId="94" fillId="58" borderId="0" applyNumberFormat="0" applyBorder="0" applyAlignment="0" applyProtection="0">
      <alignment vertical="center"/>
    </xf>
    <xf numFmtId="0" fontId="0" fillId="0" borderId="0">
      <alignment vertical="center"/>
    </xf>
    <xf numFmtId="0" fontId="94" fillId="46" borderId="0" applyNumberFormat="0" applyBorder="0" applyAlignment="0" applyProtection="0">
      <alignment vertical="center"/>
    </xf>
    <xf numFmtId="0" fontId="94" fillId="46" borderId="0" applyNumberFormat="0" applyBorder="0" applyAlignment="0" applyProtection="0">
      <alignment vertical="center"/>
    </xf>
    <xf numFmtId="0" fontId="94" fillId="46" borderId="0" applyNumberFormat="0" applyBorder="0" applyAlignment="0" applyProtection="0">
      <alignment vertical="center"/>
    </xf>
    <xf numFmtId="0" fontId="94" fillId="46" borderId="0" applyNumberFormat="0" applyBorder="0" applyAlignment="0" applyProtection="0">
      <alignment vertical="center"/>
    </xf>
    <xf numFmtId="0" fontId="11" fillId="0" borderId="0"/>
    <xf numFmtId="0" fontId="11" fillId="0" borderId="0"/>
    <xf numFmtId="0" fontId="11" fillId="0" borderId="0"/>
    <xf numFmtId="0" fontId="102" fillId="47" borderId="0" applyNumberFormat="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104" fillId="0" borderId="31" applyNumberFormat="0" applyFill="0" applyAlignment="0" applyProtection="0">
      <alignment vertical="center"/>
    </xf>
    <xf numFmtId="0" fontId="104" fillId="0" borderId="31" applyNumberFormat="0" applyFill="0" applyAlignment="0" applyProtection="0">
      <alignment vertical="center"/>
    </xf>
    <xf numFmtId="0" fontId="104" fillId="0" borderId="31" applyNumberFormat="0" applyFill="0" applyAlignment="0" applyProtection="0">
      <alignment vertical="center"/>
    </xf>
    <xf numFmtId="0" fontId="105" fillId="0" borderId="32" applyNumberFormat="0" applyFill="0" applyAlignment="0" applyProtection="0">
      <alignment vertical="center"/>
    </xf>
    <xf numFmtId="0" fontId="104" fillId="0" borderId="31" applyNumberFormat="0" applyFill="0" applyAlignment="0" applyProtection="0">
      <alignment vertical="center"/>
    </xf>
    <xf numFmtId="0" fontId="104" fillId="0" borderId="31" applyNumberFormat="0" applyFill="0" applyAlignment="0" applyProtection="0">
      <alignment vertical="center"/>
    </xf>
    <xf numFmtId="0" fontId="106" fillId="0" borderId="33" applyNumberFormat="0" applyFill="0" applyAlignment="0" applyProtection="0">
      <alignment vertical="center"/>
    </xf>
    <xf numFmtId="0" fontId="106" fillId="0" borderId="33" applyNumberFormat="0" applyFill="0" applyAlignment="0" applyProtection="0">
      <alignment vertical="center"/>
    </xf>
    <xf numFmtId="0" fontId="106" fillId="0" borderId="33" applyNumberFormat="0" applyFill="0" applyAlignment="0" applyProtection="0">
      <alignment vertical="center"/>
    </xf>
    <xf numFmtId="0" fontId="0" fillId="0" borderId="0"/>
    <xf numFmtId="0" fontId="106" fillId="0" borderId="33" applyNumberFormat="0" applyFill="0" applyAlignment="0" applyProtection="0">
      <alignment vertical="center"/>
    </xf>
    <xf numFmtId="0" fontId="106" fillId="0" borderId="33" applyNumberFormat="0" applyFill="0" applyAlignment="0" applyProtection="0">
      <alignment vertical="center"/>
    </xf>
    <xf numFmtId="0" fontId="99" fillId="0" borderId="34" applyNumberFormat="0" applyFill="0" applyAlignment="0" applyProtection="0">
      <alignment vertical="center"/>
    </xf>
    <xf numFmtId="0" fontId="99" fillId="0" borderId="34" applyNumberFormat="0" applyFill="0" applyAlignment="0" applyProtection="0">
      <alignment vertical="center"/>
    </xf>
    <xf numFmtId="0" fontId="99" fillId="0" borderId="34" applyNumberFormat="0" applyFill="0" applyAlignment="0" applyProtection="0">
      <alignment vertical="center"/>
    </xf>
    <xf numFmtId="0" fontId="99" fillId="0" borderId="34" applyNumberFormat="0" applyFill="0" applyAlignment="0" applyProtection="0">
      <alignment vertical="center"/>
    </xf>
    <xf numFmtId="0" fontId="99" fillId="0" borderId="34" applyNumberFormat="0" applyFill="0" applyAlignment="0" applyProtection="0">
      <alignment vertical="center"/>
    </xf>
    <xf numFmtId="43" fontId="11" fillId="0" borderId="0" applyFont="0" applyFill="0" applyBorder="0" applyAlignment="0" applyProtection="0">
      <alignment vertical="center"/>
    </xf>
    <xf numFmtId="0" fontId="99" fillId="0" borderId="0" applyNumberFormat="0" applyFill="0" applyBorder="0" applyAlignment="0" applyProtection="0">
      <alignment vertical="center"/>
    </xf>
    <xf numFmtId="0" fontId="105" fillId="0" borderId="32" applyNumberFormat="0" applyFill="0" applyAlignment="0" applyProtection="0">
      <alignment vertical="center"/>
    </xf>
    <xf numFmtId="0" fontId="99" fillId="0" borderId="0" applyNumberFormat="0" applyFill="0" applyBorder="0" applyAlignment="0" applyProtection="0">
      <alignment vertical="center"/>
    </xf>
    <xf numFmtId="0" fontId="99" fillId="0" borderId="0" applyNumberFormat="0" applyFill="0" applyBorder="0" applyAlignment="0" applyProtection="0">
      <alignment vertical="center"/>
    </xf>
    <xf numFmtId="0" fontId="107" fillId="0" borderId="0" applyNumberFormat="0" applyFill="0" applyBorder="0" applyAlignment="0" applyProtection="0">
      <alignment vertical="center"/>
    </xf>
    <xf numFmtId="0" fontId="94" fillId="62" borderId="0" applyNumberFormat="0" applyBorder="0" applyAlignment="0" applyProtection="0">
      <alignment vertical="center"/>
    </xf>
    <xf numFmtId="0" fontId="107" fillId="0" borderId="0" applyNumberFormat="0" applyFill="0" applyBorder="0" applyAlignment="0" applyProtection="0">
      <alignment vertical="center"/>
    </xf>
    <xf numFmtId="0" fontId="97" fillId="45" borderId="0" applyNumberFormat="0" applyBorder="0" applyAlignment="0" applyProtection="0">
      <alignment vertical="center"/>
    </xf>
    <xf numFmtId="0" fontId="107" fillId="0" borderId="0" applyNumberFormat="0" applyFill="0" applyBorder="0" applyAlignment="0" applyProtection="0">
      <alignment vertical="center"/>
    </xf>
    <xf numFmtId="0" fontId="94" fillId="44" borderId="0" applyNumberFormat="0" applyBorder="0" applyAlignment="0" applyProtection="0">
      <alignment vertical="center"/>
    </xf>
    <xf numFmtId="0" fontId="107" fillId="0" borderId="0" applyNumberFormat="0" applyFill="0" applyBorder="0" applyAlignment="0" applyProtection="0">
      <alignment vertical="center"/>
    </xf>
    <xf numFmtId="0" fontId="107" fillId="0" borderId="0" applyNumberFormat="0" applyFill="0" applyBorder="0" applyAlignment="0" applyProtection="0">
      <alignment vertical="center"/>
    </xf>
    <xf numFmtId="0" fontId="102" fillId="47" borderId="0" applyNumberFormat="0" applyBorder="0" applyAlignment="0" applyProtection="0">
      <alignment vertical="center"/>
    </xf>
    <xf numFmtId="0" fontId="102" fillId="47" borderId="0" applyNumberFormat="0" applyBorder="0" applyAlignment="0" applyProtection="0">
      <alignment vertical="center"/>
    </xf>
    <xf numFmtId="0" fontId="102" fillId="47" borderId="0" applyNumberFormat="0" applyBorder="0" applyAlignment="0" applyProtection="0">
      <alignment vertical="center"/>
    </xf>
    <xf numFmtId="0" fontId="102" fillId="47" borderId="0" applyNumberFormat="0" applyBorder="0" applyAlignment="0" applyProtection="0">
      <alignment vertical="center"/>
    </xf>
    <xf numFmtId="0" fontId="102" fillId="47" borderId="0" applyNumberFormat="0" applyBorder="0" applyAlignment="0" applyProtection="0">
      <alignment vertical="center"/>
    </xf>
    <xf numFmtId="0" fontId="102" fillId="47" borderId="0" applyNumberFormat="0" applyBorder="0" applyAlignment="0" applyProtection="0">
      <alignment vertical="center"/>
    </xf>
    <xf numFmtId="0" fontId="102" fillId="47" borderId="0" applyNumberFormat="0" applyBorder="0" applyAlignment="0" applyProtection="0">
      <alignment vertical="center"/>
    </xf>
    <xf numFmtId="0" fontId="105" fillId="0" borderId="32" applyNumberFormat="0" applyFill="0" applyAlignment="0" applyProtection="0">
      <alignment vertical="center"/>
    </xf>
    <xf numFmtId="0" fontId="102" fillId="47" borderId="0" applyNumberFormat="0" applyBorder="0" applyAlignment="0" applyProtection="0">
      <alignment vertical="center"/>
    </xf>
    <xf numFmtId="0" fontId="102" fillId="47" borderId="0" applyNumberFormat="0" applyBorder="0" applyAlignment="0" applyProtection="0">
      <alignment vertical="center"/>
    </xf>
    <xf numFmtId="0" fontId="102" fillId="47" borderId="0" applyNumberFormat="0" applyBorder="0" applyAlignment="0" applyProtection="0">
      <alignment vertical="center"/>
    </xf>
    <xf numFmtId="0" fontId="102" fillId="47" borderId="0" applyNumberFormat="0" applyBorder="0" applyAlignment="0" applyProtection="0">
      <alignment vertical="center"/>
    </xf>
    <xf numFmtId="0" fontId="8" fillId="0" borderId="0"/>
    <xf numFmtId="0" fontId="11" fillId="0" borderId="0">
      <alignment vertical="center"/>
    </xf>
    <xf numFmtId="0" fontId="0" fillId="0" borderId="0"/>
    <xf numFmtId="0" fontId="0" fillId="0" borderId="0"/>
    <xf numFmtId="0" fontId="103" fillId="51" borderId="0" applyNumberFormat="0" applyBorder="0" applyAlignment="0" applyProtection="0">
      <alignment vertical="center"/>
    </xf>
    <xf numFmtId="0" fontId="0" fillId="0" borderId="0"/>
    <xf numFmtId="0" fontId="11" fillId="0" borderId="0"/>
    <xf numFmtId="0" fontId="94" fillId="60"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08" fillId="55" borderId="28" applyNumberFormat="0" applyAlignment="0" applyProtection="0">
      <alignment vertical="center"/>
    </xf>
    <xf numFmtId="0" fontId="11" fillId="0" borderId="0">
      <alignment vertical="center"/>
    </xf>
    <xf numFmtId="0" fontId="0" fillId="0" borderId="0"/>
    <xf numFmtId="0" fontId="0" fillId="0" borderId="0"/>
    <xf numFmtId="0" fontId="109" fillId="0" borderId="0" applyNumberFormat="0" applyFill="0" applyBorder="0" applyAlignment="0" applyProtection="0">
      <alignment vertical="center"/>
    </xf>
    <xf numFmtId="0" fontId="0" fillId="0" borderId="0"/>
    <xf numFmtId="0" fontId="0" fillId="0" borderId="0"/>
    <xf numFmtId="0" fontId="0" fillId="0" borderId="0">
      <alignment vertical="center"/>
    </xf>
    <xf numFmtId="0" fontId="0" fillId="0" borderId="0"/>
    <xf numFmtId="0" fontId="0" fillId="0" borderId="0"/>
    <xf numFmtId="0" fontId="97" fillId="45" borderId="0" applyNumberFormat="0" applyBorder="0" applyAlignment="0" applyProtection="0">
      <alignment vertical="center"/>
    </xf>
    <xf numFmtId="0" fontId="97" fillId="45" borderId="0" applyNumberFormat="0" applyBorder="0" applyAlignment="0" applyProtection="0">
      <alignment vertical="center"/>
    </xf>
    <xf numFmtId="0" fontId="97" fillId="45" borderId="0" applyNumberFormat="0" applyBorder="0" applyAlignment="0" applyProtection="0">
      <alignment vertical="center"/>
    </xf>
    <xf numFmtId="0" fontId="97" fillId="45" borderId="0" applyNumberFormat="0" applyBorder="0" applyAlignment="0" applyProtection="0">
      <alignment vertical="center"/>
    </xf>
    <xf numFmtId="0" fontId="97" fillId="45" borderId="0" applyNumberFormat="0" applyBorder="0" applyAlignment="0" applyProtection="0">
      <alignment vertical="center"/>
    </xf>
    <xf numFmtId="0" fontId="97" fillId="45" borderId="0" applyNumberFormat="0" applyBorder="0" applyAlignment="0" applyProtection="0">
      <alignment vertical="center"/>
    </xf>
    <xf numFmtId="0" fontId="94" fillId="57" borderId="0" applyNumberFormat="0" applyBorder="0" applyAlignment="0" applyProtection="0">
      <alignment vertical="center"/>
    </xf>
    <xf numFmtId="0" fontId="97" fillId="45" borderId="0" applyNumberFormat="0" applyBorder="0" applyAlignment="0" applyProtection="0">
      <alignment vertical="center"/>
    </xf>
    <xf numFmtId="0" fontId="94" fillId="60" borderId="0" applyNumberFormat="0" applyBorder="0" applyAlignment="0" applyProtection="0">
      <alignment vertical="center"/>
    </xf>
    <xf numFmtId="0" fontId="97" fillId="45" borderId="0" applyNumberFormat="0" applyBorder="0" applyAlignment="0" applyProtection="0">
      <alignment vertical="center"/>
    </xf>
    <xf numFmtId="0" fontId="97" fillId="45" borderId="0" applyNumberFormat="0" applyBorder="0" applyAlignment="0" applyProtection="0">
      <alignment vertical="center"/>
    </xf>
    <xf numFmtId="0" fontId="97" fillId="45" borderId="0" applyNumberFormat="0" applyBorder="0" applyAlignment="0" applyProtection="0">
      <alignment vertical="center"/>
    </xf>
    <xf numFmtId="0" fontId="105" fillId="0" borderId="32" applyNumberFormat="0" applyFill="0" applyAlignment="0" applyProtection="0">
      <alignment vertical="center"/>
    </xf>
    <xf numFmtId="0" fontId="105" fillId="0" borderId="32" applyNumberFormat="0" applyFill="0" applyAlignment="0" applyProtection="0">
      <alignment vertical="center"/>
    </xf>
    <xf numFmtId="0" fontId="101" fillId="50" borderId="29" applyNumberFormat="0" applyAlignment="0" applyProtection="0">
      <alignment vertical="center"/>
    </xf>
    <xf numFmtId="0" fontId="101" fillId="50" borderId="29" applyNumberFormat="0" applyAlignment="0" applyProtection="0">
      <alignment vertical="center"/>
    </xf>
    <xf numFmtId="0" fontId="98" fillId="0" borderId="0" applyNumberFormat="0" applyFill="0" applyBorder="0" applyAlignment="0" applyProtection="0">
      <alignment vertical="center"/>
    </xf>
    <xf numFmtId="0" fontId="98" fillId="0" borderId="0" applyNumberFormat="0" applyFill="0" applyBorder="0" applyAlignment="0" applyProtection="0">
      <alignment vertical="center"/>
    </xf>
    <xf numFmtId="0" fontId="98" fillId="0" borderId="0" applyNumberFormat="0" applyFill="0" applyBorder="0" applyAlignment="0" applyProtection="0">
      <alignment vertical="center"/>
    </xf>
    <xf numFmtId="0" fontId="109" fillId="0" borderId="0" applyNumberFormat="0" applyFill="0" applyBorder="0" applyAlignment="0" applyProtection="0">
      <alignment vertical="center"/>
    </xf>
    <xf numFmtId="0" fontId="109" fillId="0" borderId="0" applyNumberFormat="0" applyFill="0" applyBorder="0" applyAlignment="0" applyProtection="0">
      <alignment vertical="center"/>
    </xf>
    <xf numFmtId="0" fontId="109" fillId="0" borderId="0" applyNumberFormat="0" applyFill="0" applyBorder="0" applyAlignment="0" applyProtection="0">
      <alignment vertical="center"/>
    </xf>
    <xf numFmtId="0" fontId="109" fillId="0" borderId="0" applyNumberFormat="0" applyFill="0" applyBorder="0" applyAlignment="0" applyProtection="0">
      <alignment vertical="center"/>
    </xf>
    <xf numFmtId="0" fontId="92" fillId="0" borderId="26" applyNumberFormat="0" applyFill="0" applyAlignment="0" applyProtection="0">
      <alignment vertical="center"/>
    </xf>
    <xf numFmtId="0" fontId="92" fillId="0" borderId="26" applyNumberFormat="0" applyFill="0" applyAlignment="0" applyProtection="0">
      <alignment vertical="center"/>
    </xf>
    <xf numFmtId="4" fontId="11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0" fontId="94" fillId="58" borderId="0" applyNumberFormat="0" applyBorder="0" applyAlignment="0" applyProtection="0">
      <alignment vertical="center"/>
    </xf>
    <xf numFmtId="177" fontId="11" fillId="0" borderId="0" applyFont="0" applyFill="0" applyBorder="0" applyAlignment="0" applyProtection="0">
      <alignment vertical="center"/>
    </xf>
    <xf numFmtId="178" fontId="11" fillId="0" borderId="0" applyFont="0" applyFill="0" applyBorder="0" applyAlignment="0" applyProtection="0">
      <alignment vertical="center"/>
    </xf>
    <xf numFmtId="0" fontId="94" fillId="62" borderId="0" applyNumberFormat="0" applyBorder="0" applyAlignment="0" applyProtection="0">
      <alignment vertical="center"/>
    </xf>
    <xf numFmtId="0" fontId="94" fillId="62" borderId="0" applyNumberFormat="0" applyBorder="0" applyAlignment="0" applyProtection="0">
      <alignment vertical="center"/>
    </xf>
    <xf numFmtId="0" fontId="94" fillId="62" borderId="0" applyNumberFormat="0" applyBorder="0" applyAlignment="0" applyProtection="0">
      <alignment vertical="center"/>
    </xf>
    <xf numFmtId="0" fontId="94" fillId="62" borderId="0" applyNumberFormat="0" applyBorder="0" applyAlignment="0" applyProtection="0">
      <alignment vertical="center"/>
    </xf>
    <xf numFmtId="0" fontId="94" fillId="44" borderId="0" applyNumberFormat="0" applyBorder="0" applyAlignment="0" applyProtection="0">
      <alignment vertical="center"/>
    </xf>
    <xf numFmtId="0" fontId="94" fillId="44" borderId="0" applyNumberFormat="0" applyBorder="0" applyAlignment="0" applyProtection="0">
      <alignment vertical="center"/>
    </xf>
    <xf numFmtId="0" fontId="94" fillId="44" borderId="0" applyNumberFormat="0" applyBorder="0" applyAlignment="0" applyProtection="0">
      <alignment vertical="center"/>
    </xf>
    <xf numFmtId="0" fontId="94" fillId="60" borderId="0" applyNumberFormat="0" applyBorder="0" applyAlignment="0" applyProtection="0">
      <alignment vertical="center"/>
    </xf>
    <xf numFmtId="0" fontId="94" fillId="60" borderId="0" applyNumberFormat="0" applyBorder="0" applyAlignment="0" applyProtection="0">
      <alignment vertical="center"/>
    </xf>
    <xf numFmtId="0" fontId="94" fillId="57" borderId="0" applyNumberFormat="0" applyBorder="0" applyAlignment="0" applyProtection="0">
      <alignment vertical="center"/>
    </xf>
    <xf numFmtId="0" fontId="94" fillId="57" borderId="0" applyNumberFormat="0" applyBorder="0" applyAlignment="0" applyProtection="0">
      <alignment vertical="center"/>
    </xf>
    <xf numFmtId="0" fontId="94" fillId="57" borderId="0" applyNumberFormat="0" applyBorder="0" applyAlignment="0" applyProtection="0">
      <alignment vertical="center"/>
    </xf>
    <xf numFmtId="0" fontId="94" fillId="57" borderId="0" applyNumberFormat="0" applyBorder="0" applyAlignment="0" applyProtection="0">
      <alignment vertical="center"/>
    </xf>
    <xf numFmtId="0" fontId="94" fillId="58" borderId="0" applyNumberFormat="0" applyBorder="0" applyAlignment="0" applyProtection="0">
      <alignment vertical="center"/>
    </xf>
    <xf numFmtId="0" fontId="94" fillId="58" borderId="0" applyNumberFormat="0" applyBorder="0" applyAlignment="0" applyProtection="0">
      <alignment vertical="center"/>
    </xf>
    <xf numFmtId="0" fontId="94" fillId="58" borderId="0" applyNumberFormat="0" applyBorder="0" applyAlignment="0" applyProtection="0">
      <alignment vertical="center"/>
    </xf>
    <xf numFmtId="0" fontId="94" fillId="58" borderId="0" applyNumberFormat="0" applyBorder="0" applyAlignment="0" applyProtection="0">
      <alignment vertical="center"/>
    </xf>
    <xf numFmtId="0" fontId="94" fillId="63" borderId="0" applyNumberFormat="0" applyBorder="0" applyAlignment="0" applyProtection="0">
      <alignment vertical="center"/>
    </xf>
    <xf numFmtId="0" fontId="94" fillId="63" borderId="0" applyNumberFormat="0" applyBorder="0" applyAlignment="0" applyProtection="0">
      <alignment vertical="center"/>
    </xf>
    <xf numFmtId="0" fontId="94" fillId="63" borderId="0" applyNumberFormat="0" applyBorder="0" applyAlignment="0" applyProtection="0">
      <alignment vertical="center"/>
    </xf>
    <xf numFmtId="0" fontId="94" fillId="63" borderId="0" applyNumberFormat="0" applyBorder="0" applyAlignment="0" applyProtection="0">
      <alignment vertical="center"/>
    </xf>
    <xf numFmtId="0" fontId="94" fillId="63" borderId="0" applyNumberFormat="0" applyBorder="0" applyAlignment="0" applyProtection="0">
      <alignment vertical="center"/>
    </xf>
    <xf numFmtId="0" fontId="103" fillId="51" borderId="0" applyNumberFormat="0" applyBorder="0" applyAlignment="0" applyProtection="0">
      <alignment vertical="center"/>
    </xf>
    <xf numFmtId="0" fontId="108" fillId="55" borderId="28" applyNumberFormat="0" applyAlignment="0" applyProtection="0">
      <alignment vertical="center"/>
    </xf>
    <xf numFmtId="0" fontId="108" fillId="55" borderId="28" applyNumberFormat="0" applyAlignment="0" applyProtection="0">
      <alignment vertical="center"/>
    </xf>
    <xf numFmtId="0" fontId="108" fillId="55" borderId="28" applyNumberFormat="0" applyAlignment="0" applyProtection="0">
      <alignment vertical="center"/>
    </xf>
    <xf numFmtId="0" fontId="108" fillId="55" borderId="28" applyNumberFormat="0" applyAlignment="0" applyProtection="0">
      <alignment vertical="center"/>
    </xf>
    <xf numFmtId="0" fontId="0" fillId="61" borderId="30" applyNumberFormat="0" applyFont="0" applyAlignment="0" applyProtection="0">
      <alignment vertical="center"/>
    </xf>
    <xf numFmtId="0" fontId="0" fillId="61" borderId="30" applyNumberFormat="0" applyFont="0" applyAlignment="0" applyProtection="0">
      <alignment vertical="center"/>
    </xf>
    <xf numFmtId="0" fontId="0" fillId="61" borderId="30" applyNumberFormat="0" applyFont="0" applyAlignment="0" applyProtection="0">
      <alignment vertical="center"/>
    </xf>
  </cellStyleXfs>
  <cellXfs count="406">
    <xf numFmtId="0" fontId="0" fillId="0" borderId="0" xfId="0"/>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1" fillId="0" borderId="0" xfId="0" applyFont="1" applyFill="1" applyBorder="1" applyAlignment="1">
      <alignment horizontal="left" vertical="center" wrapText="1"/>
    </xf>
    <xf numFmtId="0" fontId="1" fillId="0" borderId="0" xfId="0" applyFont="1" applyFill="1" applyBorder="1" applyAlignment="1">
      <alignment horizontal="right" vertical="center" wrapText="1"/>
    </xf>
    <xf numFmtId="0" fontId="1" fillId="0" borderId="0" xfId="0" applyFont="1" applyFill="1" applyBorder="1" applyAlignment="1">
      <alignment horizontal="center" vertical="center" wrapText="1"/>
    </xf>
    <xf numFmtId="0" fontId="1" fillId="0" borderId="0" xfId="0" applyFont="1" applyFill="1" applyBorder="1" applyAlignment="1">
      <alignment vertical="center" wrapText="1"/>
    </xf>
    <xf numFmtId="0" fontId="3" fillId="0" borderId="0" xfId="0" applyFont="1" applyFill="1" applyBorder="1" applyAlignment="1">
      <alignment horizontal="left" vertical="center" wrapText="1"/>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wrapText="1"/>
    </xf>
    <xf numFmtId="0" fontId="5" fillId="0" borderId="0" xfId="0" applyFont="1" applyFill="1" applyBorder="1" applyAlignment="1">
      <alignment horizontal="right" vertical="center" wrapText="1"/>
    </xf>
    <xf numFmtId="0" fontId="5" fillId="0" borderId="0"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2" xfId="0" applyFont="1" applyFill="1" applyBorder="1" applyAlignment="1">
      <alignment horizontal="center" vertical="center" wrapText="1"/>
    </xf>
    <xf numFmtId="0" fontId="1" fillId="0" borderId="2" xfId="0"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4" xfId="0" applyFont="1" applyFill="1" applyBorder="1" applyAlignment="1">
      <alignment horizontal="center" vertical="center"/>
    </xf>
    <xf numFmtId="0" fontId="1" fillId="0" borderId="4" xfId="0" applyFont="1" applyFill="1" applyBorder="1" applyAlignment="1">
      <alignment horizontal="center" vertical="center" wrapText="1"/>
    </xf>
    <xf numFmtId="0" fontId="1" fillId="0" borderId="3" xfId="0" applyFont="1" applyFill="1" applyBorder="1" applyAlignment="1">
      <alignment horizontal="left"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xf>
    <xf numFmtId="0" fontId="6" fillId="0" borderId="2" xfId="0" applyFont="1" applyFill="1" applyBorder="1" applyAlignment="1">
      <alignment horizontal="left"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3" xfId="0" applyFont="1" applyFill="1" applyBorder="1" applyAlignment="1">
      <alignment horizontal="center" vertical="center"/>
    </xf>
    <xf numFmtId="0" fontId="1" fillId="0" borderId="4" xfId="0" applyFont="1" applyFill="1" applyBorder="1" applyAlignment="1">
      <alignment horizontal="left"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7" fillId="0" borderId="2" xfId="0" applyFont="1" applyFill="1" applyBorder="1" applyAlignment="1">
      <alignment horizontal="center" vertical="center"/>
    </xf>
    <xf numFmtId="0" fontId="8"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7" fillId="0" borderId="4" xfId="0" applyFont="1" applyFill="1" applyBorder="1" applyAlignment="1">
      <alignment horizontal="center" vertical="center"/>
    </xf>
    <xf numFmtId="0" fontId="8" fillId="0"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2" xfId="0" applyFont="1" applyFill="1" applyBorder="1" applyAlignment="1">
      <alignment horizontal="center" vertical="center" wrapText="1"/>
    </xf>
    <xf numFmtId="0" fontId="1" fillId="0" borderId="2" xfId="0" applyFont="1" applyFill="1" applyBorder="1" applyAlignment="1">
      <alignment horizontal="left" vertical="center" wrapText="1"/>
    </xf>
    <xf numFmtId="0" fontId="7" fillId="0" borderId="1" xfId="271" applyFont="1" applyFill="1" applyBorder="1" applyAlignment="1">
      <alignment horizontal="center" vertical="center" wrapText="1"/>
    </xf>
    <xf numFmtId="49" fontId="7" fillId="0" borderId="1" xfId="271"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9" fontId="7" fillId="0" borderId="2" xfId="0" applyNumberFormat="1" applyFont="1" applyFill="1" applyBorder="1" applyAlignment="1">
      <alignment horizontal="center" vertical="center" wrapText="1"/>
    </xf>
    <xf numFmtId="9" fontId="7" fillId="0" borderId="3"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2" xfId="0" applyFont="1" applyFill="1" applyBorder="1" applyAlignment="1">
      <alignment vertical="center" wrapText="1"/>
    </xf>
    <xf numFmtId="0" fontId="7" fillId="0" borderId="2" xfId="0" applyFont="1" applyFill="1" applyBorder="1" applyAlignment="1">
      <alignment horizontal="center" vertical="center" wrapText="1"/>
    </xf>
    <xf numFmtId="9" fontId="7" fillId="0" borderId="2" xfId="0" applyNumberFormat="1" applyFont="1" applyFill="1" applyBorder="1" applyAlignment="1">
      <alignment horizontal="center" vertical="center" wrapText="1"/>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left" vertical="center"/>
    </xf>
    <xf numFmtId="0" fontId="2" fillId="0" borderId="1" xfId="0" applyFont="1" applyFill="1" applyBorder="1" applyAlignment="1">
      <alignment horizontal="left" vertical="center" wrapText="1"/>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9" fontId="1" fillId="0" borderId="2" xfId="0" applyNumberFormat="1" applyFont="1" applyFill="1" applyBorder="1" applyAlignment="1">
      <alignment horizontal="center" vertical="center" wrapText="1"/>
    </xf>
    <xf numFmtId="9" fontId="1" fillId="0" borderId="4" xfId="0" applyNumberFormat="1" applyFont="1" applyFill="1" applyBorder="1" applyAlignment="1">
      <alignment horizontal="center" vertical="center" wrapText="1"/>
    </xf>
    <xf numFmtId="9" fontId="1" fillId="0" borderId="3"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9" fontId="1" fillId="0" borderId="1" xfId="0" applyNumberFormat="1" applyFont="1" applyFill="1" applyBorder="1" applyAlignment="1">
      <alignment horizontal="center" vertical="center" wrapText="1"/>
    </xf>
    <xf numFmtId="9" fontId="1" fillId="0" borderId="2" xfId="0" applyNumberFormat="1" applyFont="1" applyFill="1" applyBorder="1" applyAlignment="1">
      <alignment horizontal="center" vertical="center" wrapText="1"/>
    </xf>
    <xf numFmtId="9" fontId="7" fillId="0" borderId="1" xfId="0" applyNumberFormat="1" applyFont="1" applyFill="1" applyBorder="1" applyAlignment="1">
      <alignment horizontal="center" vertical="center" wrapText="1"/>
    </xf>
    <xf numFmtId="0" fontId="7" fillId="0" borderId="4" xfId="0" applyFont="1" applyFill="1" applyBorder="1" applyAlignment="1">
      <alignment horizontal="center" vertical="center" wrapText="1"/>
    </xf>
    <xf numFmtId="9" fontId="7" fillId="0" borderId="4" xfId="0" applyNumberFormat="1" applyFont="1" applyFill="1" applyBorder="1" applyAlignment="1">
      <alignment horizontal="center" vertical="center" wrapText="1"/>
    </xf>
    <xf numFmtId="9" fontId="1" fillId="0" borderId="2"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9" fontId="7" fillId="0" borderId="4" xfId="0" applyNumberFormat="1" applyFont="1" applyFill="1" applyBorder="1" applyAlignment="1">
      <alignment horizontal="center" vertical="center" wrapText="1"/>
    </xf>
    <xf numFmtId="0" fontId="2" fillId="0" borderId="9" xfId="0" applyFont="1" applyFill="1" applyBorder="1" applyAlignment="1">
      <alignment horizontal="left" vertical="center" wrapText="1"/>
    </xf>
    <xf numFmtId="0" fontId="1" fillId="0" borderId="4" xfId="0" applyFont="1" applyFill="1" applyBorder="1" applyAlignment="1">
      <alignment vertical="center" wrapText="1"/>
    </xf>
    <xf numFmtId="0" fontId="6" fillId="0" borderId="2" xfId="0" applyFont="1" applyFill="1" applyBorder="1" applyAlignment="1">
      <alignment horizontal="center" vertical="center" wrapText="1"/>
    </xf>
    <xf numFmtId="9" fontId="1" fillId="0" borderId="2" xfId="0" applyNumberFormat="1" applyFont="1" applyFill="1" applyBorder="1" applyAlignment="1">
      <alignment horizontal="left" vertical="center" wrapText="1"/>
    </xf>
    <xf numFmtId="0" fontId="8" fillId="0" borderId="1" xfId="0" applyFont="1" applyFill="1" applyBorder="1" applyAlignment="1">
      <alignment horizontal="center" vertical="center" wrapText="1"/>
    </xf>
    <xf numFmtId="0" fontId="10" fillId="0" borderId="0" xfId="0" applyFont="1" applyFill="1" applyBorder="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xf numFmtId="0" fontId="12" fillId="0" borderId="0" xfId="281" applyFont="1">
      <alignment vertical="center"/>
    </xf>
    <xf numFmtId="0" fontId="13" fillId="0" borderId="0" xfId="0" applyFont="1" applyFill="1" applyBorder="1" applyAlignment="1">
      <alignment horizontal="center" vertical="center"/>
    </xf>
    <xf numFmtId="0" fontId="11" fillId="0" borderId="11" xfId="0" applyFont="1" applyFill="1" applyBorder="1" applyAlignment="1">
      <alignment horizontal="left" vertical="center"/>
    </xf>
    <xf numFmtId="0" fontId="11" fillId="0" borderId="0" xfId="0" applyFont="1" applyFill="1" applyBorder="1" applyAlignment="1">
      <alignment horizontal="right" vertical="center"/>
    </xf>
    <xf numFmtId="0" fontId="11" fillId="0" borderId="4"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1" xfId="0" applyFont="1" applyFill="1" applyBorder="1" applyAlignment="1">
      <alignment horizontal="left" vertical="center"/>
    </xf>
    <xf numFmtId="43" fontId="11" fillId="0" borderId="1" xfId="1" applyFont="1" applyBorder="1" applyAlignment="1">
      <alignment vertical="center"/>
    </xf>
    <xf numFmtId="43" fontId="14" fillId="0" borderId="1" xfId="1" applyNumberFormat="1" applyFont="1" applyFill="1" applyBorder="1" applyAlignment="1">
      <alignment horizontal="center" vertical="center" wrapText="1"/>
    </xf>
    <xf numFmtId="43" fontId="11" fillId="0" borderId="1" xfId="1" applyFont="1" applyFill="1" applyBorder="1" applyAlignment="1">
      <alignment vertical="center"/>
    </xf>
    <xf numFmtId="179" fontId="15" fillId="0" borderId="12" xfId="269" applyNumberFormat="1" applyFont="1" applyFill="1" applyBorder="1" applyAlignment="1" applyProtection="1">
      <alignment horizontal="right" vertical="center"/>
    </xf>
    <xf numFmtId="43" fontId="16" fillId="0" borderId="1" xfId="1" applyFont="1" applyFill="1" applyBorder="1" applyAlignment="1" applyProtection="1">
      <alignment horizontal="right" vertical="center"/>
    </xf>
    <xf numFmtId="0" fontId="7" fillId="0" borderId="0" xfId="0" applyFont="1" applyFill="1" applyBorder="1" applyAlignment="1"/>
    <xf numFmtId="0" fontId="17" fillId="0" borderId="0" xfId="269" applyFont="1" applyFill="1" applyBorder="1" applyAlignment="1">
      <alignment vertical="center"/>
    </xf>
    <xf numFmtId="0" fontId="17" fillId="0" borderId="0" xfId="269" applyFont="1" applyFill="1" applyBorder="1" applyAlignment="1"/>
    <xf numFmtId="0" fontId="0" fillId="0" borderId="0" xfId="212" applyFont="1" applyFill="1" applyBorder="1"/>
    <xf numFmtId="0" fontId="11" fillId="0" borderId="0" xfId="269" applyFont="1" applyFill="1" applyBorder="1" applyAlignment="1"/>
    <xf numFmtId="0" fontId="18" fillId="0" borderId="0" xfId="212" applyFont="1" applyFill="1" applyBorder="1" applyAlignment="1">
      <alignment vertical="center"/>
    </xf>
    <xf numFmtId="49" fontId="19" fillId="2" borderId="0" xfId="212" applyNumberFormat="1" applyFont="1" applyFill="1" applyAlignment="1">
      <alignment horizontal="center" vertical="center"/>
    </xf>
    <xf numFmtId="49" fontId="20" fillId="2" borderId="11" xfId="212" applyNumberFormat="1" applyFont="1" applyFill="1" applyBorder="1" applyAlignment="1">
      <alignment vertical="center"/>
    </xf>
    <xf numFmtId="49" fontId="20" fillId="2" borderId="11" xfId="212" applyNumberFormat="1" applyFont="1" applyFill="1" applyBorder="1" applyAlignment="1">
      <alignment horizontal="center" vertical="center"/>
    </xf>
    <xf numFmtId="49" fontId="21" fillId="2" borderId="1" xfId="212" applyNumberFormat="1" applyFont="1" applyFill="1" applyBorder="1" applyAlignment="1">
      <alignment horizontal="center" vertical="center"/>
    </xf>
    <xf numFmtId="49" fontId="21" fillId="2" borderId="1" xfId="212" applyNumberFormat="1" applyFont="1" applyFill="1" applyBorder="1" applyAlignment="1">
      <alignment horizontal="center" vertical="center" wrapText="1"/>
    </xf>
    <xf numFmtId="180" fontId="20" fillId="2" borderId="1" xfId="212" applyNumberFormat="1" applyFont="1" applyFill="1" applyBorder="1" applyAlignment="1">
      <alignment vertical="center"/>
    </xf>
    <xf numFmtId="180" fontId="20" fillId="2" borderId="1" xfId="311" applyNumberFormat="1" applyFont="1" applyFill="1" applyBorder="1" applyAlignment="1">
      <alignment horizontal="center" vertical="center"/>
    </xf>
    <xf numFmtId="180" fontId="20" fillId="2" borderId="1" xfId="212" applyNumberFormat="1" applyFont="1" applyFill="1" applyBorder="1" applyAlignment="1">
      <alignment horizontal="center" vertical="center"/>
    </xf>
    <xf numFmtId="49" fontId="20" fillId="2" borderId="0" xfId="212" applyNumberFormat="1" applyFont="1" applyFill="1" applyBorder="1" applyAlignment="1">
      <alignment vertical="center"/>
    </xf>
    <xf numFmtId="0" fontId="20" fillId="2" borderId="0" xfId="212" applyFont="1" applyFill="1" applyBorder="1" applyAlignment="1">
      <alignment vertical="center"/>
    </xf>
    <xf numFmtId="0" fontId="20" fillId="2" borderId="13" xfId="212" applyFont="1" applyFill="1" applyBorder="1" applyAlignment="1">
      <alignment horizontal="right" vertical="center"/>
    </xf>
    <xf numFmtId="181" fontId="0" fillId="0" borderId="0" xfId="212" applyNumberFormat="1" applyFont="1" applyFill="1" applyBorder="1"/>
    <xf numFmtId="180" fontId="0" fillId="0" borderId="0" xfId="212" applyNumberFormat="1" applyFont="1" applyFill="1" applyBorder="1"/>
    <xf numFmtId="49" fontId="19" fillId="0" borderId="0" xfId="212" applyNumberFormat="1" applyFont="1" applyFill="1" applyBorder="1" applyAlignment="1">
      <alignment horizontal="center" vertical="center"/>
    </xf>
    <xf numFmtId="0" fontId="19" fillId="0" borderId="0" xfId="212" applyFont="1" applyFill="1" applyBorder="1" applyAlignment="1">
      <alignment horizontal="center" vertical="center"/>
    </xf>
    <xf numFmtId="49" fontId="20" fillId="0" borderId="11" xfId="212" applyNumberFormat="1" applyFont="1" applyFill="1" applyBorder="1" applyAlignment="1">
      <alignment vertical="center"/>
    </xf>
    <xf numFmtId="49" fontId="20" fillId="0" borderId="11" xfId="212" applyNumberFormat="1" applyFont="1" applyFill="1" applyBorder="1" applyAlignment="1">
      <alignment horizontal="center" vertical="center"/>
    </xf>
    <xf numFmtId="49" fontId="21" fillId="0" borderId="1" xfId="212" applyNumberFormat="1" applyFont="1" applyFill="1" applyBorder="1" applyAlignment="1">
      <alignment horizontal="center" vertical="center"/>
    </xf>
    <xf numFmtId="49" fontId="21" fillId="0" borderId="1" xfId="212" applyNumberFormat="1" applyFont="1" applyFill="1" applyBorder="1" applyAlignment="1">
      <alignment horizontal="center" vertical="center" wrapText="1"/>
    </xf>
    <xf numFmtId="49" fontId="20" fillId="0" borderId="14" xfId="212" applyNumberFormat="1" applyFont="1" applyFill="1" applyBorder="1" applyAlignment="1">
      <alignment vertical="center"/>
    </xf>
    <xf numFmtId="180" fontId="20" fillId="0" borderId="1" xfId="311" applyNumberFormat="1" applyFont="1" applyFill="1" applyBorder="1" applyAlignment="1">
      <alignment vertical="center"/>
    </xf>
    <xf numFmtId="49" fontId="20" fillId="0" borderId="15" xfId="212" applyNumberFormat="1" applyFont="1" applyFill="1" applyBorder="1" applyAlignment="1">
      <alignment vertical="center"/>
    </xf>
    <xf numFmtId="49" fontId="20" fillId="0" borderId="15" xfId="212" applyNumberFormat="1" applyFont="1" applyFill="1" applyBorder="1" applyAlignment="1">
      <alignment horizontal="left" vertical="center"/>
    </xf>
    <xf numFmtId="49" fontId="20" fillId="0" borderId="15" xfId="212" applyNumberFormat="1" applyFont="1" applyFill="1" applyBorder="1" applyAlignment="1">
      <alignment horizontal="center" vertical="center"/>
    </xf>
    <xf numFmtId="49" fontId="20" fillId="0" borderId="0" xfId="212" applyNumberFormat="1" applyFont="1" applyFill="1" applyBorder="1" applyAlignment="1">
      <alignment vertical="center"/>
    </xf>
    <xf numFmtId="0" fontId="20" fillId="0" borderId="0" xfId="212" applyFont="1" applyFill="1" applyBorder="1" applyAlignment="1">
      <alignment vertical="center"/>
    </xf>
    <xf numFmtId="182" fontId="20" fillId="0" borderId="0" xfId="212" applyNumberFormat="1" applyFont="1" applyFill="1" applyBorder="1" applyAlignment="1">
      <alignment vertical="center"/>
    </xf>
    <xf numFmtId="0" fontId="22" fillId="0" borderId="0" xfId="0" applyFont="1" applyFill="1" applyAlignment="1">
      <alignment vertical="center"/>
    </xf>
    <xf numFmtId="0" fontId="0" fillId="0" borderId="0" xfId="212" applyFont="1" applyFill="1" applyBorder="1" applyAlignment="1"/>
    <xf numFmtId="49" fontId="19" fillId="0" borderId="0" xfId="212" applyNumberFormat="1" applyFont="1" applyFill="1" applyAlignment="1">
      <alignment horizontal="center" vertical="center"/>
    </xf>
    <xf numFmtId="43" fontId="20" fillId="0" borderId="11" xfId="1" applyFont="1" applyFill="1" applyBorder="1" applyAlignment="1">
      <alignment vertical="center"/>
    </xf>
    <xf numFmtId="43" fontId="20" fillId="0" borderId="11" xfId="1" applyFont="1" applyFill="1" applyBorder="1" applyAlignment="1">
      <alignment horizontal="center" vertical="center"/>
    </xf>
    <xf numFmtId="43" fontId="21" fillId="0" borderId="1" xfId="1" applyFont="1" applyFill="1" applyBorder="1" applyAlignment="1">
      <alignment horizontal="center" vertical="center" wrapText="1"/>
    </xf>
    <xf numFmtId="49" fontId="20" fillId="0" borderId="1" xfId="212" applyNumberFormat="1" applyFont="1" applyFill="1" applyBorder="1" applyAlignment="1">
      <alignment vertical="center"/>
    </xf>
    <xf numFmtId="183" fontId="23" fillId="0" borderId="1" xfId="1" applyNumberFormat="1" applyFont="1" applyFill="1" applyBorder="1" applyAlignment="1">
      <alignment horizontal="right" vertical="center"/>
    </xf>
    <xf numFmtId="180" fontId="20" fillId="0" borderId="1" xfId="212" applyNumberFormat="1" applyFont="1" applyFill="1" applyBorder="1" applyAlignment="1">
      <alignment vertical="center"/>
    </xf>
    <xf numFmtId="183" fontId="24" fillId="0" borderId="1" xfId="1" applyNumberFormat="1" applyFont="1" applyFill="1" applyBorder="1">
      <alignment vertical="center"/>
    </xf>
    <xf numFmtId="180" fontId="20" fillId="0" borderId="1" xfId="212" applyNumberFormat="1" applyFont="1" applyFill="1" applyBorder="1" applyAlignment="1">
      <alignment horizontal="center" vertical="center"/>
    </xf>
    <xf numFmtId="183" fontId="23" fillId="0" borderId="1" xfId="1" applyNumberFormat="1" applyFont="1" applyFill="1" applyBorder="1" applyAlignment="1">
      <alignment horizontal="center" vertical="center"/>
    </xf>
    <xf numFmtId="49" fontId="20" fillId="0" borderId="1" xfId="212" applyNumberFormat="1" applyFont="1" applyFill="1" applyBorder="1" applyAlignment="1">
      <alignment horizontal="left" vertical="center"/>
    </xf>
    <xf numFmtId="49" fontId="20" fillId="0" borderId="1" xfId="212" applyNumberFormat="1" applyFont="1" applyFill="1" applyBorder="1" applyAlignment="1">
      <alignment horizontal="center" vertical="center"/>
    </xf>
    <xf numFmtId="43" fontId="22" fillId="0" borderId="0" xfId="1" applyFont="1" applyFill="1">
      <alignment vertical="center"/>
    </xf>
    <xf numFmtId="181" fontId="0" fillId="0" borderId="0" xfId="212" applyNumberFormat="1" applyFont="1" applyFill="1" applyBorder="1" applyAlignment="1"/>
    <xf numFmtId="180" fontId="0" fillId="0" borderId="0" xfId="212" applyNumberFormat="1" applyFont="1" applyFill="1" applyBorder="1" applyAlignment="1"/>
    <xf numFmtId="43" fontId="25" fillId="0" borderId="1" xfId="1" applyFont="1" applyFill="1" applyBorder="1" applyAlignment="1">
      <alignment horizontal="center" vertical="center" wrapText="1"/>
    </xf>
    <xf numFmtId="0" fontId="26" fillId="0" borderId="0" xfId="0" applyFont="1" applyFill="1" applyAlignment="1">
      <alignment horizontal="left" wrapText="1"/>
    </xf>
    <xf numFmtId="0" fontId="27" fillId="0" borderId="0" xfId="0" applyFont="1" applyFill="1" applyAlignment="1">
      <alignment horizontal="left" wrapText="1"/>
    </xf>
    <xf numFmtId="0" fontId="28" fillId="0" borderId="0" xfId="0" applyFont="1" applyFill="1" applyAlignment="1">
      <alignment horizontal="left" wrapText="1"/>
    </xf>
    <xf numFmtId="0" fontId="29" fillId="0" borderId="0" xfId="0" applyFont="1" applyFill="1" applyAlignment="1">
      <alignment horizontal="center" vertical="center" wrapText="1"/>
    </xf>
    <xf numFmtId="0" fontId="28" fillId="0" borderId="11" xfId="0" applyFont="1" applyFill="1" applyBorder="1" applyAlignment="1">
      <alignment horizontal="right" vertical="center" wrapText="1"/>
    </xf>
    <xf numFmtId="0" fontId="28" fillId="3" borderId="7"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7" xfId="0" applyFont="1" applyFill="1" applyBorder="1" applyAlignment="1">
      <alignment horizontal="left" vertical="center" wrapText="1"/>
    </xf>
    <xf numFmtId="0" fontId="28" fillId="3" borderId="7" xfId="0" applyFont="1" applyFill="1" applyBorder="1" applyAlignment="1">
      <alignment horizontal="left" vertical="center" wrapText="1"/>
    </xf>
    <xf numFmtId="0" fontId="28" fillId="4" borderId="7" xfId="0" applyFont="1" applyFill="1" applyBorder="1" applyAlignment="1">
      <alignment horizontal="left" vertical="center" wrapText="1"/>
    </xf>
    <xf numFmtId="184" fontId="28" fillId="4" borderId="7" xfId="0" applyNumberFormat="1" applyFont="1" applyFill="1" applyBorder="1" applyAlignment="1">
      <alignment horizontal="right" vertical="center" wrapText="1"/>
    </xf>
    <xf numFmtId="0" fontId="28" fillId="3" borderId="7" xfId="0" applyFont="1" applyFill="1" applyBorder="1" applyAlignment="1">
      <alignment horizontal="left" vertical="center" wrapText="1" indent="1"/>
    </xf>
    <xf numFmtId="184" fontId="28" fillId="3" borderId="7" xfId="0" applyNumberFormat="1" applyFont="1" applyFill="1" applyBorder="1" applyAlignment="1">
      <alignment horizontal="right" vertical="center" wrapText="1"/>
    </xf>
    <xf numFmtId="0" fontId="26" fillId="3" borderId="7" xfId="0" applyFont="1" applyFill="1" applyBorder="1" applyAlignment="1">
      <alignment horizontal="left" vertical="center" wrapText="1"/>
    </xf>
    <xf numFmtId="0" fontId="28" fillId="4" borderId="7" xfId="0" applyFont="1" applyFill="1" applyBorder="1" applyAlignment="1">
      <alignment horizontal="right" vertical="center" wrapText="1"/>
    </xf>
    <xf numFmtId="0" fontId="28" fillId="3" borderId="7" xfId="0" applyFont="1" applyFill="1" applyBorder="1" applyAlignment="1">
      <alignment horizontal="right" vertical="center" wrapText="1"/>
    </xf>
    <xf numFmtId="0" fontId="27" fillId="0" borderId="0" xfId="0" applyFont="1" applyFill="1" applyAlignment="1">
      <alignment horizontal="left" vertical="top" wrapText="1"/>
    </xf>
    <xf numFmtId="185" fontId="28" fillId="4" borderId="7" xfId="0" applyNumberFormat="1" applyFont="1" applyFill="1" applyBorder="1" applyAlignment="1">
      <alignment horizontal="right" vertical="center" wrapText="1"/>
    </xf>
    <xf numFmtId="0" fontId="26" fillId="3" borderId="0" xfId="0" applyFont="1" applyFill="1" applyAlignment="1">
      <alignment horizontal="left" wrapText="1"/>
    </xf>
    <xf numFmtId="0" fontId="29" fillId="3" borderId="0" xfId="0" applyFont="1" applyFill="1" applyAlignment="1">
      <alignment horizontal="center" vertical="center" wrapText="1"/>
    </xf>
    <xf numFmtId="0" fontId="29" fillId="4" borderId="0" xfId="0" applyFont="1" applyFill="1" applyAlignment="1">
      <alignment horizontal="center" vertical="center" wrapText="1"/>
    </xf>
    <xf numFmtId="0" fontId="28" fillId="3" borderId="11" xfId="0" applyFont="1" applyFill="1" applyBorder="1" applyAlignment="1">
      <alignment horizontal="right" vertical="center" wrapText="1"/>
    </xf>
    <xf numFmtId="0" fontId="28" fillId="4" borderId="11" xfId="0" applyFont="1" applyFill="1" applyBorder="1" applyAlignment="1">
      <alignment horizontal="right" vertical="center" wrapText="1"/>
    </xf>
    <xf numFmtId="0" fontId="30" fillId="0" borderId="7" xfId="0" applyFont="1" applyFill="1" applyBorder="1" applyAlignment="1">
      <alignment horizontal="left" vertical="center" wrapText="1"/>
    </xf>
    <xf numFmtId="0" fontId="28" fillId="0" borderId="7" xfId="0" applyFont="1" applyFill="1" applyBorder="1" applyAlignment="1">
      <alignment horizontal="left" vertical="center" wrapText="1" indent="1"/>
    </xf>
    <xf numFmtId="184" fontId="28" fillId="0" borderId="7" xfId="0" applyNumberFormat="1" applyFont="1" applyFill="1" applyBorder="1" applyAlignment="1">
      <alignment horizontal="right" vertical="center" wrapText="1"/>
    </xf>
    <xf numFmtId="0" fontId="22" fillId="0" borderId="1" xfId="0" applyFont="1" applyFill="1" applyBorder="1" applyAlignment="1">
      <alignment vertical="center"/>
    </xf>
    <xf numFmtId="184" fontId="28" fillId="4" borderId="1" xfId="0" applyNumberFormat="1" applyFont="1" applyFill="1" applyBorder="1" applyAlignment="1">
      <alignment horizontal="right" vertical="center" wrapText="1"/>
    </xf>
    <xf numFmtId="0" fontId="31" fillId="0" borderId="0" xfId="271" applyFont="1">
      <alignment vertical="center"/>
    </xf>
    <xf numFmtId="0" fontId="31" fillId="0" borderId="0" xfId="59" applyFont="1" applyFill="1" applyBorder="1" applyAlignment="1" applyProtection="1">
      <alignment vertical="center" wrapText="1"/>
    </xf>
    <xf numFmtId="0" fontId="32" fillId="0" borderId="0" xfId="207" applyFont="1" applyAlignment="1">
      <alignment horizontal="center" vertical="center" wrapText="1"/>
    </xf>
    <xf numFmtId="0" fontId="33" fillId="0" borderId="0" xfId="207" applyFont="1" applyAlignment="1">
      <alignment horizontal="center" vertical="center" wrapText="1"/>
    </xf>
    <xf numFmtId="0" fontId="31" fillId="0" borderId="0" xfId="266" applyFont="1"/>
    <xf numFmtId="0" fontId="31" fillId="0" borderId="0" xfId="207" applyFont="1">
      <alignment vertical="center"/>
    </xf>
    <xf numFmtId="0" fontId="34" fillId="0" borderId="1" xfId="207" applyFont="1" applyFill="1" applyBorder="1" applyAlignment="1">
      <alignment horizontal="center" vertical="center"/>
    </xf>
    <xf numFmtId="0" fontId="34" fillId="0" borderId="1" xfId="108" applyFont="1" applyBorder="1" applyAlignment="1" applyProtection="1">
      <alignment horizontal="center" vertical="center"/>
    </xf>
    <xf numFmtId="0" fontId="35" fillId="0" borderId="1" xfId="207" applyFont="1" applyFill="1" applyBorder="1" applyAlignment="1">
      <alignment horizontal="left" vertical="center"/>
    </xf>
    <xf numFmtId="0" fontId="35" fillId="0" borderId="1" xfId="108" applyFont="1" applyBorder="1" applyAlignment="1" applyProtection="1">
      <alignment horizontal="center" vertical="center"/>
    </xf>
    <xf numFmtId="0" fontId="36" fillId="0" borderId="1" xfId="68" applyNumberFormat="1" applyFont="1" applyFill="1" applyBorder="1" applyAlignment="1" applyProtection="1">
      <alignment horizontal="left" vertical="center" wrapText="1"/>
    </xf>
    <xf numFmtId="183" fontId="36" fillId="0" borderId="1" xfId="155" applyNumberFormat="1" applyFont="1" applyFill="1" applyBorder="1" applyAlignment="1" applyProtection="1">
      <alignment horizontal="center" vertical="center"/>
    </xf>
    <xf numFmtId="183" fontId="36" fillId="5" borderId="1" xfId="155" applyNumberFormat="1" applyFont="1" applyFill="1" applyBorder="1" applyAlignment="1" applyProtection="1">
      <alignment horizontal="center" vertical="center"/>
    </xf>
    <xf numFmtId="0" fontId="27" fillId="3" borderId="7" xfId="0" applyFont="1" applyFill="1" applyBorder="1" applyAlignment="1">
      <alignment horizontal="left" vertical="center" wrapText="1"/>
    </xf>
    <xf numFmtId="184" fontId="28" fillId="5" borderId="7" xfId="0" applyNumberFormat="1" applyFont="1" applyFill="1" applyBorder="1" applyAlignment="1">
      <alignment horizontal="right" vertical="center" wrapText="1"/>
    </xf>
    <xf numFmtId="0" fontId="28" fillId="0" borderId="7" xfId="0" applyFont="1" applyFill="1" applyBorder="1" applyAlignment="1">
      <alignment horizontal="left" vertical="center" wrapText="1"/>
    </xf>
    <xf numFmtId="0" fontId="27" fillId="5" borderId="7" xfId="0" applyFont="1" applyFill="1" applyBorder="1" applyAlignment="1">
      <alignment horizontal="left" vertical="center" wrapText="1"/>
    </xf>
    <xf numFmtId="0" fontId="36" fillId="0" borderId="0" xfId="271" applyFont="1" applyAlignment="1">
      <alignment horizontal="left" vertical="center"/>
    </xf>
    <xf numFmtId="0" fontId="36" fillId="0" borderId="0" xfId="271" applyFont="1" applyAlignment="1">
      <alignment horizontal="center" vertical="center"/>
    </xf>
    <xf numFmtId="0" fontId="37" fillId="0" borderId="0" xfId="207" applyFont="1" applyAlignment="1">
      <alignment horizontal="center" vertical="center" wrapText="1"/>
    </xf>
    <xf numFmtId="0" fontId="38" fillId="0" borderId="1" xfId="207" applyFont="1" applyBorder="1" applyAlignment="1">
      <alignment horizontal="center" vertical="center"/>
    </xf>
    <xf numFmtId="0" fontId="38" fillId="0" borderId="1" xfId="108" applyFont="1" applyBorder="1" applyAlignment="1">
      <alignment horizontal="center" vertical="center"/>
    </xf>
    <xf numFmtId="0" fontId="31" fillId="0" borderId="0" xfId="271" applyFont="1" applyAlignment="1">
      <alignment horizontal="left" vertical="center"/>
    </xf>
    <xf numFmtId="0" fontId="22" fillId="0" borderId="0" xfId="0" applyFont="1" applyFill="1" applyAlignment="1">
      <alignment vertical="center"/>
    </xf>
    <xf numFmtId="0" fontId="26" fillId="0" borderId="0" xfId="0" applyFont="1" applyFill="1" applyAlignment="1">
      <alignment horizontal="left" vertical="center" wrapText="1"/>
    </xf>
    <xf numFmtId="0" fontId="27" fillId="0" borderId="11" xfId="0" applyFont="1" applyFill="1" applyBorder="1" applyAlignment="1">
      <alignment horizontal="left" wrapText="1"/>
    </xf>
    <xf numFmtId="0" fontId="16" fillId="3" borderId="7" xfId="0" applyFont="1" applyFill="1" applyBorder="1" applyAlignment="1">
      <alignment horizontal="left" vertical="center" wrapText="1" indent="10"/>
    </xf>
    <xf numFmtId="0" fontId="27" fillId="3" borderId="7" xfId="0" applyFont="1" applyFill="1" applyBorder="1" applyAlignment="1">
      <alignment horizontal="left" vertical="center" wrapText="1" indent="10"/>
    </xf>
    <xf numFmtId="0" fontId="16" fillId="3" borderId="7" xfId="0" applyFont="1" applyFill="1" applyBorder="1" applyAlignment="1">
      <alignment horizontal="left" vertical="center" wrapText="1" indent="6"/>
    </xf>
    <xf numFmtId="0" fontId="27" fillId="3" borderId="7" xfId="0" applyFont="1" applyFill="1" applyBorder="1" applyAlignment="1">
      <alignment horizontal="center" vertical="center" wrapText="1"/>
    </xf>
    <xf numFmtId="0" fontId="27" fillId="3" borderId="7" xfId="0" applyFont="1" applyFill="1" applyBorder="1" applyAlignment="1">
      <alignment horizontal="left" vertical="center" wrapText="1" indent="6"/>
    </xf>
    <xf numFmtId="0" fontId="27" fillId="0" borderId="7" xfId="0" applyFont="1" applyFill="1" applyBorder="1" applyAlignment="1">
      <alignment horizontal="left" vertical="center" wrapText="1"/>
    </xf>
    <xf numFmtId="184" fontId="28" fillId="6" borderId="7" xfId="0" applyNumberFormat="1" applyFont="1" applyFill="1" applyBorder="1" applyAlignment="1">
      <alignment horizontal="right" vertical="center" wrapText="1"/>
    </xf>
    <xf numFmtId="186" fontId="28" fillId="6" borderId="7" xfId="0" applyNumberFormat="1" applyFont="1" applyFill="1" applyBorder="1" applyAlignment="1">
      <alignment horizontal="right" vertical="center" wrapText="1"/>
    </xf>
    <xf numFmtId="184" fontId="28" fillId="6" borderId="7" xfId="0" applyNumberFormat="1" applyFont="1" applyFill="1" applyBorder="1" applyAlignment="1">
      <alignment horizontal="left" vertical="center" wrapText="1"/>
    </xf>
    <xf numFmtId="0" fontId="28" fillId="6" borderId="7" xfId="0" applyFont="1" applyFill="1" applyBorder="1" applyAlignment="1">
      <alignment horizontal="right" vertical="center" wrapText="1"/>
    </xf>
    <xf numFmtId="0" fontId="27" fillId="3" borderId="16" xfId="0" applyFont="1" applyFill="1" applyBorder="1" applyAlignment="1">
      <alignment horizontal="center" vertical="center" wrapText="1"/>
    </xf>
    <xf numFmtId="0" fontId="39" fillId="3" borderId="7" xfId="0" applyFont="1" applyFill="1" applyBorder="1" applyAlignment="1">
      <alignment horizontal="left" vertical="center" wrapText="1"/>
    </xf>
    <xf numFmtId="0" fontId="28" fillId="6" borderId="7" xfId="0" applyFont="1" applyFill="1" applyBorder="1" applyAlignment="1">
      <alignment horizontal="left" vertical="center" wrapText="1"/>
    </xf>
    <xf numFmtId="184" fontId="28" fillId="0" borderId="7" xfId="0" applyNumberFormat="1" applyFont="1" applyFill="1" applyBorder="1" applyAlignment="1">
      <alignment horizontal="right" vertical="center" wrapText="1"/>
    </xf>
    <xf numFmtId="0" fontId="39" fillId="3" borderId="7" xfId="0" applyFont="1" applyFill="1" applyBorder="1" applyAlignment="1">
      <alignment horizontal="left" vertical="center" wrapText="1" indent="4"/>
    </xf>
    <xf numFmtId="0" fontId="27" fillId="7" borderId="7" xfId="0" applyFont="1" applyFill="1" applyBorder="1" applyAlignment="1">
      <alignment horizontal="left" vertical="center" wrapText="1" indent="1"/>
    </xf>
    <xf numFmtId="0" fontId="27" fillId="8" borderId="7" xfId="0" applyFont="1" applyFill="1" applyBorder="1" applyAlignment="1">
      <alignment horizontal="left" vertical="center" wrapText="1"/>
    </xf>
    <xf numFmtId="0" fontId="28" fillId="0" borderId="7" xfId="0" applyFont="1" applyFill="1" applyBorder="1" applyAlignment="1">
      <alignment horizontal="right" vertical="center" wrapText="1"/>
    </xf>
    <xf numFmtId="0" fontId="0" fillId="0" borderId="0" xfId="269" applyFill="1" applyAlignment="1"/>
    <xf numFmtId="0" fontId="16" fillId="0" borderId="0" xfId="269" applyFont="1" applyFill="1" applyAlignment="1"/>
    <xf numFmtId="0" fontId="40" fillId="2" borderId="0" xfId="269" applyFont="1" applyFill="1" applyAlignment="1">
      <alignment horizontal="center" vertical="center"/>
    </xf>
    <xf numFmtId="0" fontId="41" fillId="2" borderId="12" xfId="269" applyFont="1" applyFill="1" applyBorder="1" applyAlignment="1">
      <alignment horizontal="center" vertical="center"/>
    </xf>
    <xf numFmtId="0" fontId="41" fillId="2" borderId="12" xfId="269" applyFont="1" applyFill="1" applyBorder="1" applyAlignment="1">
      <alignment horizontal="center" vertical="center" wrapText="1"/>
    </xf>
    <xf numFmtId="0" fontId="27" fillId="9" borderId="7" xfId="0" applyFont="1" applyFill="1" applyBorder="1" applyAlignment="1">
      <alignment horizontal="left" vertical="center" wrapText="1"/>
    </xf>
    <xf numFmtId="0" fontId="16" fillId="0" borderId="17" xfId="269" applyFont="1" applyFill="1" applyBorder="1" applyAlignment="1"/>
    <xf numFmtId="0" fontId="27" fillId="5" borderId="7" xfId="0" applyFont="1" applyFill="1" applyBorder="1" applyAlignment="1">
      <alignment horizontal="left" vertical="center" wrapText="1" indent="1"/>
    </xf>
    <xf numFmtId="0" fontId="42" fillId="2" borderId="0" xfId="269" applyFont="1" applyFill="1" applyAlignment="1">
      <alignment vertical="center"/>
    </xf>
    <xf numFmtId="0" fontId="42" fillId="2" borderId="0" xfId="269" applyFont="1" applyFill="1" applyAlignment="1"/>
    <xf numFmtId="0" fontId="43" fillId="2" borderId="12" xfId="269" applyFont="1" applyFill="1" applyBorder="1" applyAlignment="1">
      <alignment vertical="center"/>
    </xf>
    <xf numFmtId="179" fontId="44" fillId="2" borderId="12" xfId="269" applyNumberFormat="1" applyFont="1" applyFill="1" applyBorder="1" applyAlignment="1">
      <alignment horizontal="right" vertical="center"/>
    </xf>
    <xf numFmtId="179" fontId="45" fillId="10" borderId="12" xfId="269" applyNumberFormat="1" applyFont="1" applyFill="1" applyBorder="1" applyAlignment="1">
      <alignment horizontal="right" vertical="center"/>
    </xf>
    <xf numFmtId="0" fontId="41" fillId="2" borderId="12" xfId="269" applyFont="1" applyFill="1" applyBorder="1" applyAlignment="1">
      <alignment vertical="center"/>
    </xf>
    <xf numFmtId="179" fontId="45" fillId="0" borderId="12" xfId="269" applyNumberFormat="1" applyFont="1" applyFill="1" applyBorder="1" applyAlignment="1">
      <alignment horizontal="right" vertical="center"/>
    </xf>
    <xf numFmtId="0" fontId="46" fillId="3" borderId="0" xfId="0" applyFont="1" applyFill="1" applyAlignment="1">
      <alignment horizontal="left" vertical="center" wrapText="1"/>
    </xf>
    <xf numFmtId="0" fontId="27" fillId="3" borderId="0" xfId="0" applyFont="1" applyFill="1" applyAlignment="1">
      <alignment horizontal="left" wrapText="1"/>
    </xf>
    <xf numFmtId="0" fontId="27" fillId="0" borderId="0" xfId="0" applyFont="1" applyFill="1" applyAlignment="1">
      <alignment horizontal="left" vertical="top" wrapText="1"/>
    </xf>
    <xf numFmtId="0" fontId="47" fillId="3" borderId="0" xfId="0" applyFont="1" applyFill="1" applyAlignment="1">
      <alignment horizontal="center" vertical="center" wrapText="1"/>
    </xf>
    <xf numFmtId="0" fontId="27" fillId="0" borderId="11" xfId="0" applyFont="1" applyFill="1" applyBorder="1" applyAlignment="1">
      <alignment horizontal="left" vertical="top" wrapText="1"/>
    </xf>
    <xf numFmtId="0" fontId="27" fillId="3" borderId="11" xfId="0" applyFont="1" applyFill="1" applyBorder="1" applyAlignment="1">
      <alignment horizontal="right" vertical="center" wrapText="1"/>
    </xf>
    <xf numFmtId="0" fontId="0" fillId="0" borderId="0" xfId="269" applyFill="1" applyBorder="1" applyAlignment="1"/>
    <xf numFmtId="0" fontId="48" fillId="0" borderId="0" xfId="281" applyFont="1">
      <alignment vertical="center"/>
    </xf>
    <xf numFmtId="0" fontId="5" fillId="0" borderId="0" xfId="269" applyFont="1" applyFill="1" applyBorder="1" applyAlignment="1">
      <alignment horizontal="center" vertical="center"/>
    </xf>
    <xf numFmtId="0" fontId="49" fillId="0" borderId="0" xfId="281" applyFont="1" applyAlignment="1">
      <alignment vertical="center"/>
    </xf>
    <xf numFmtId="0" fontId="49" fillId="0" borderId="0" xfId="269" applyFont="1" applyFill="1" applyBorder="1" applyAlignment="1">
      <alignment vertical="center"/>
    </xf>
    <xf numFmtId="0" fontId="49" fillId="0" borderId="0" xfId="269" applyFont="1" applyFill="1" applyAlignment="1">
      <alignment vertical="center"/>
    </xf>
    <xf numFmtId="0" fontId="49" fillId="0" borderId="1" xfId="269" applyFont="1" applyFill="1" applyBorder="1" applyAlignment="1">
      <alignment horizontal="center" vertical="center" wrapText="1"/>
    </xf>
    <xf numFmtId="0" fontId="0" fillId="0" borderId="1" xfId="269" applyFont="1" applyFill="1" applyBorder="1" applyAlignment="1">
      <alignment horizontal="center" vertical="center"/>
    </xf>
    <xf numFmtId="179" fontId="50" fillId="0" borderId="12" xfId="269" applyNumberFormat="1" applyFont="1" applyFill="1" applyBorder="1" applyAlignment="1" applyProtection="1">
      <alignment horizontal="center" vertical="center"/>
    </xf>
    <xf numFmtId="0" fontId="0" fillId="0" borderId="0" xfId="269" applyFont="1" applyFill="1" applyBorder="1" applyAlignment="1">
      <alignment horizontal="left" vertical="center" wrapText="1"/>
    </xf>
    <xf numFmtId="0" fontId="0" fillId="0" borderId="0" xfId="269" applyFill="1" applyBorder="1" applyAlignment="1">
      <alignment horizontal="left" vertical="center" wrapText="1"/>
    </xf>
    <xf numFmtId="0" fontId="0" fillId="0" borderId="0" xfId="269" applyFill="1" applyAlignment="1">
      <alignment horizontal="left" vertical="center" wrapText="1"/>
    </xf>
    <xf numFmtId="0" fontId="49" fillId="0" borderId="0" xfId="269" applyFont="1" applyFill="1" applyBorder="1" applyAlignment="1">
      <alignment horizontal="right" vertical="center"/>
    </xf>
    <xf numFmtId="0" fontId="0" fillId="0" borderId="1" xfId="269" applyFont="1" applyFill="1" applyBorder="1" applyAlignment="1"/>
    <xf numFmtId="179" fontId="50" fillId="0" borderId="1" xfId="269" applyNumberFormat="1" applyFont="1" applyFill="1" applyBorder="1" applyAlignment="1" applyProtection="1">
      <alignment horizontal="center" vertical="center"/>
    </xf>
    <xf numFmtId="0" fontId="31" fillId="0" borderId="0" xfId="108" applyFont="1" applyAlignment="1" applyProtection="1"/>
    <xf numFmtId="0" fontId="51" fillId="0" borderId="0" xfId="108" applyFont="1" applyAlignment="1" applyProtection="1"/>
    <xf numFmtId="0" fontId="31" fillId="0" borderId="0" xfId="108" applyFont="1" applyProtection="1">
      <alignment vertical="center"/>
    </xf>
    <xf numFmtId="0" fontId="0" fillId="0" borderId="0" xfId="59" applyFont="1" applyFill="1" applyBorder="1" applyAlignment="1" applyProtection="1">
      <alignment vertical="center"/>
    </xf>
    <xf numFmtId="0" fontId="11" fillId="0" borderId="0" xfId="59" applyFill="1" applyBorder="1" applyAlignment="1">
      <alignment vertical="center"/>
    </xf>
    <xf numFmtId="0" fontId="31" fillId="0" borderId="0" xfId="108" applyFont="1" applyAlignment="1" applyProtection="1">
      <alignment horizontal="center"/>
    </xf>
    <xf numFmtId="0" fontId="32" fillId="0" borderId="0" xfId="108" applyFont="1" applyAlignment="1" applyProtection="1">
      <alignment horizontal="center" vertical="center" wrapText="1"/>
    </xf>
    <xf numFmtId="0" fontId="31" fillId="0" borderId="0" xfId="108" applyFont="1" applyAlignment="1" applyProtection="1">
      <alignment horizontal="center" vertical="center"/>
    </xf>
    <xf numFmtId="0" fontId="34" fillId="0" borderId="1" xfId="207" applyFont="1" applyBorder="1" applyAlignment="1">
      <alignment horizontal="center" vertical="center"/>
    </xf>
    <xf numFmtId="0" fontId="35" fillId="0" borderId="1" xfId="207" applyFont="1" applyBorder="1" applyAlignment="1">
      <alignment horizontal="left" vertical="center"/>
    </xf>
    <xf numFmtId="0" fontId="35" fillId="0" borderId="1" xfId="108" applyFont="1" applyBorder="1" applyAlignment="1" applyProtection="1">
      <alignment horizontal="left" vertical="center"/>
    </xf>
    <xf numFmtId="0" fontId="36" fillId="0" borderId="1" xfId="266" applyFont="1" applyBorder="1" applyAlignment="1">
      <alignment horizontal="left" vertical="center"/>
    </xf>
    <xf numFmtId="187" fontId="36" fillId="0" borderId="1" xfId="266" applyNumberFormat="1" applyFont="1" applyBorder="1" applyAlignment="1">
      <alignment horizontal="left" vertical="center" shrinkToFit="1"/>
    </xf>
    <xf numFmtId="0" fontId="52" fillId="0" borderId="1" xfId="266" applyFont="1" applyBorder="1" applyAlignment="1">
      <alignment horizontal="left" vertical="center"/>
    </xf>
    <xf numFmtId="0" fontId="11" fillId="0" borderId="1" xfId="59" applyBorder="1">
      <alignment vertical="center"/>
    </xf>
    <xf numFmtId="0" fontId="10" fillId="0" borderId="1" xfId="59" applyFont="1" applyFill="1" applyBorder="1" applyAlignment="1">
      <alignment horizontal="left" vertical="center"/>
    </xf>
    <xf numFmtId="49" fontId="11" fillId="0" borderId="1" xfId="59" applyNumberFormat="1" applyBorder="1">
      <alignment vertical="center"/>
    </xf>
    <xf numFmtId="0" fontId="36" fillId="0" borderId="1" xfId="59" applyFont="1" applyFill="1" applyBorder="1" applyAlignment="1" applyProtection="1">
      <alignment horizontal="left" vertical="center"/>
    </xf>
    <xf numFmtId="1" fontId="36" fillId="0" borderId="1" xfId="59" applyNumberFormat="1" applyFont="1" applyFill="1" applyBorder="1" applyAlignment="1" applyProtection="1">
      <alignment horizontal="center" vertical="center"/>
    </xf>
    <xf numFmtId="3" fontId="36" fillId="0" borderId="1" xfId="110" applyNumberFormat="1" applyFont="1" applyFill="1" applyBorder="1" applyAlignment="1" applyProtection="1">
      <alignment horizontal="left" vertical="center"/>
    </xf>
    <xf numFmtId="0" fontId="10" fillId="0" borderId="1" xfId="59" applyFont="1" applyFill="1" applyBorder="1" applyAlignment="1">
      <alignment horizontal="center" vertical="center"/>
    </xf>
    <xf numFmtId="49" fontId="11" fillId="0" borderId="1" xfId="59" applyNumberFormat="1" applyBorder="1" applyAlignment="1">
      <alignment horizontal="center" vertical="center"/>
    </xf>
    <xf numFmtId="183" fontId="52" fillId="0" borderId="1" xfId="266" applyNumberFormat="1" applyFont="1" applyBorder="1" applyAlignment="1">
      <alignment horizontal="left" vertical="center"/>
    </xf>
    <xf numFmtId="187" fontId="36" fillId="0" borderId="1" xfId="266" applyNumberFormat="1" applyFont="1" applyBorder="1" applyAlignment="1">
      <alignment horizontal="center" vertical="center" shrinkToFit="1"/>
    </xf>
    <xf numFmtId="0" fontId="36" fillId="0" borderId="1" xfId="266" applyNumberFormat="1" applyFont="1" applyBorder="1" applyAlignment="1">
      <alignment horizontal="left" vertical="center" wrapText="1"/>
    </xf>
    <xf numFmtId="0" fontId="36" fillId="0" borderId="1" xfId="108" applyFont="1" applyBorder="1" applyAlignment="1" applyProtection="1">
      <alignment horizontal="center"/>
    </xf>
    <xf numFmtId="0" fontId="53" fillId="0" borderId="11" xfId="108" applyFont="1" applyBorder="1" applyAlignment="1" applyProtection="1">
      <alignment horizontal="right" vertical="center"/>
    </xf>
    <xf numFmtId="183" fontId="31" fillId="0" borderId="0" xfId="108" applyNumberFormat="1" applyFont="1" applyProtection="1">
      <alignment vertical="center"/>
    </xf>
    <xf numFmtId="0" fontId="36" fillId="0" borderId="1" xfId="59" applyFont="1" applyFill="1" applyBorder="1" applyAlignment="1" applyProtection="1">
      <alignment horizontal="center" vertical="center"/>
    </xf>
    <xf numFmtId="0" fontId="11" fillId="0" borderId="1" xfId="59" applyFill="1" applyBorder="1" applyAlignment="1">
      <alignment vertical="center"/>
    </xf>
    <xf numFmtId="0" fontId="36" fillId="0" borderId="1" xfId="108" applyFont="1" applyBorder="1" applyAlignment="1" applyProtection="1">
      <alignment horizontal="left"/>
    </xf>
    <xf numFmtId="0" fontId="11" fillId="0" borderId="0" xfId="59" applyFill="1" applyBorder="1" applyAlignment="1">
      <alignment horizontal="left" vertical="center"/>
    </xf>
    <xf numFmtId="0" fontId="28" fillId="0" borderId="0" xfId="0" applyFont="1" applyFill="1" applyAlignment="1">
      <alignment horizontal="left" vertical="center" wrapText="1"/>
    </xf>
    <xf numFmtId="0" fontId="30" fillId="3" borderId="11" xfId="0" applyFont="1" applyFill="1" applyBorder="1" applyAlignment="1">
      <alignment horizontal="center" vertical="center" wrapText="1"/>
    </xf>
    <xf numFmtId="0" fontId="30" fillId="3" borderId="7" xfId="0" applyFont="1" applyFill="1" applyBorder="1" applyAlignment="1">
      <alignment horizontal="center" vertical="center" wrapText="1"/>
    </xf>
    <xf numFmtId="0" fontId="30" fillId="3" borderId="16" xfId="0" applyFont="1" applyFill="1" applyBorder="1" applyAlignment="1">
      <alignment horizontal="center" vertical="center" wrapText="1"/>
    </xf>
    <xf numFmtId="0" fontId="30" fillId="3" borderId="7" xfId="0" applyFont="1" applyFill="1" applyBorder="1" applyAlignment="1">
      <alignment horizontal="left" vertical="center" wrapText="1"/>
    </xf>
    <xf numFmtId="184" fontId="30" fillId="4" borderId="7" xfId="0" applyNumberFormat="1" applyFont="1" applyFill="1" applyBorder="1" applyAlignment="1">
      <alignment horizontal="right" vertical="center" wrapText="1"/>
    </xf>
    <xf numFmtId="185" fontId="30" fillId="4" borderId="7" xfId="0" applyNumberFormat="1" applyFont="1" applyFill="1" applyBorder="1" applyAlignment="1">
      <alignment horizontal="right" vertical="center" wrapText="1"/>
    </xf>
    <xf numFmtId="0" fontId="28" fillId="3" borderId="7" xfId="0" applyFont="1" applyFill="1" applyBorder="1" applyAlignment="1">
      <alignment horizontal="left" vertical="center" wrapText="1" indent="2"/>
    </xf>
    <xf numFmtId="0" fontId="28" fillId="3" borderId="7" xfId="0" applyFont="1" applyFill="1" applyBorder="1" applyAlignment="1">
      <alignment horizontal="left" vertical="center" wrapText="1" indent="3"/>
    </xf>
    <xf numFmtId="0" fontId="28" fillId="0" borderId="11" xfId="0" applyFont="1" applyFill="1" applyBorder="1" applyAlignment="1">
      <alignment horizontal="center" vertical="center" wrapText="1"/>
    </xf>
    <xf numFmtId="0" fontId="26" fillId="3" borderId="7" xfId="0" applyFont="1" applyFill="1" applyBorder="1" applyAlignment="1">
      <alignment horizontal="left" vertical="center" wrapText="1" indent="1"/>
    </xf>
    <xf numFmtId="0" fontId="16" fillId="3" borderId="7" xfId="0" applyFont="1" applyFill="1" applyBorder="1" applyAlignment="1">
      <alignment horizontal="left" vertical="center" wrapText="1" indent="1"/>
    </xf>
    <xf numFmtId="184" fontId="28" fillId="11" borderId="7" xfId="0" applyNumberFormat="1" applyFont="1" applyFill="1" applyBorder="1" applyAlignment="1">
      <alignment horizontal="right" vertical="center" wrapText="1"/>
    </xf>
    <xf numFmtId="184" fontId="26" fillId="11" borderId="7" xfId="0" applyNumberFormat="1" applyFont="1" applyFill="1" applyBorder="1" applyAlignment="1">
      <alignment horizontal="left" vertical="center" wrapText="1"/>
    </xf>
    <xf numFmtId="0" fontId="27" fillId="3" borderId="7" xfId="0" applyFont="1" applyFill="1" applyBorder="1" applyAlignment="1">
      <alignment horizontal="left" vertical="center" wrapText="1" indent="1"/>
    </xf>
    <xf numFmtId="0" fontId="28" fillId="3" borderId="0" xfId="0" applyFont="1" applyFill="1" applyAlignment="1">
      <alignment horizontal="left" vertical="center" wrapText="1"/>
    </xf>
    <xf numFmtId="185" fontId="30" fillId="11" borderId="7" xfId="0" applyNumberFormat="1" applyFont="1" applyFill="1" applyBorder="1" applyAlignment="1">
      <alignment horizontal="right" vertical="center" wrapText="1"/>
    </xf>
    <xf numFmtId="0" fontId="0" fillId="0" borderId="0" xfId="200">
      <alignment vertical="center"/>
    </xf>
    <xf numFmtId="0" fontId="54" fillId="0" borderId="0" xfId="194" applyFont="1" applyAlignment="1">
      <alignment vertical="center"/>
    </xf>
    <xf numFmtId="0" fontId="55" fillId="0" borderId="0" xfId="194" applyFont="1" applyAlignment="1">
      <alignment vertical="center"/>
    </xf>
    <xf numFmtId="0" fontId="56" fillId="0" borderId="0" xfId="194" applyFont="1" applyAlignment="1">
      <alignment horizontal="center" vertical="center"/>
    </xf>
    <xf numFmtId="0" fontId="57" fillId="0" borderId="0" xfId="194" applyFont="1" applyAlignment="1">
      <alignment horizontal="center" vertical="center"/>
    </xf>
    <xf numFmtId="0" fontId="55" fillId="0" borderId="0" xfId="194">
      <alignment vertical="center"/>
    </xf>
    <xf numFmtId="0" fontId="54" fillId="0" borderId="11" xfId="194" applyFont="1" applyBorder="1" applyAlignment="1">
      <alignment vertical="center"/>
    </xf>
    <xf numFmtId="0" fontId="54" fillId="0" borderId="0" xfId="194" applyFont="1" applyBorder="1" applyAlignment="1">
      <alignment vertical="center"/>
    </xf>
    <xf numFmtId="0" fontId="54" fillId="0" borderId="0" xfId="194" applyFont="1">
      <alignment vertical="center"/>
    </xf>
    <xf numFmtId="0" fontId="54" fillId="0" borderId="11" xfId="194" applyFont="1" applyBorder="1" applyAlignment="1">
      <alignment horizontal="right" vertical="center"/>
    </xf>
    <xf numFmtId="0" fontId="58" fillId="0" borderId="1" xfId="194" applyFont="1" applyBorder="1" applyAlignment="1">
      <alignment horizontal="center" vertical="center"/>
    </xf>
    <xf numFmtId="0" fontId="58" fillId="0" borderId="1" xfId="194" applyFont="1" applyBorder="1" applyAlignment="1">
      <alignment horizontal="center" vertical="center" wrapText="1"/>
    </xf>
    <xf numFmtId="0" fontId="59" fillId="0" borderId="0" xfId="194" applyFont="1" applyAlignment="1">
      <alignment horizontal="center" vertical="center"/>
    </xf>
    <xf numFmtId="188" fontId="58" fillId="0" borderId="1" xfId="194" applyNumberFormat="1" applyFont="1" applyBorder="1" applyAlignment="1">
      <alignment horizontal="center" vertical="center"/>
    </xf>
    <xf numFmtId="188" fontId="54" fillId="0" borderId="1" xfId="194" applyNumberFormat="1" applyFont="1" applyBorder="1" applyAlignment="1">
      <alignment horizontal="center" vertical="center"/>
    </xf>
    <xf numFmtId="189" fontId="58" fillId="0" borderId="1" xfId="194" applyNumberFormat="1" applyFont="1" applyFill="1" applyBorder="1" applyAlignment="1">
      <alignment horizontal="center" vertical="center"/>
    </xf>
    <xf numFmtId="0" fontId="58" fillId="0" borderId="1" xfId="194" applyFont="1" applyBorder="1">
      <alignment vertical="center"/>
    </xf>
    <xf numFmtId="0" fontId="59" fillId="0" borderId="0" xfId="194" applyFont="1">
      <alignment vertical="center"/>
    </xf>
    <xf numFmtId="0" fontId="54" fillId="0" borderId="1" xfId="194" applyFont="1" applyBorder="1">
      <alignment vertical="center"/>
    </xf>
    <xf numFmtId="188" fontId="54" fillId="0" borderId="1" xfId="194" applyNumberFormat="1" applyFont="1" applyBorder="1" applyAlignment="1">
      <alignment horizontal="center" vertical="center" wrapText="1"/>
    </xf>
    <xf numFmtId="49" fontId="58" fillId="0" borderId="1" xfId="194" applyNumberFormat="1" applyFont="1" applyFill="1" applyBorder="1" applyAlignment="1">
      <alignment horizontal="center" vertical="center"/>
    </xf>
    <xf numFmtId="0" fontId="54" fillId="0" borderId="1" xfId="194" applyNumberFormat="1" applyFont="1" applyBorder="1" applyAlignment="1">
      <alignment vertical="center" wrapText="1"/>
    </xf>
    <xf numFmtId="188" fontId="54" fillId="0" borderId="1" xfId="194" applyNumberFormat="1" applyFont="1" applyBorder="1">
      <alignment vertical="center"/>
    </xf>
    <xf numFmtId="0" fontId="7" fillId="0" borderId="0" xfId="194" applyFont="1" applyAlignment="1">
      <alignment vertical="center"/>
    </xf>
    <xf numFmtId="188" fontId="55" fillId="0" borderId="0" xfId="194" applyNumberFormat="1" applyFont="1" applyAlignment="1">
      <alignment vertical="center"/>
    </xf>
    <xf numFmtId="189" fontId="55" fillId="0" borderId="0" xfId="194" applyNumberFormat="1" applyFont="1">
      <alignment vertical="center"/>
    </xf>
    <xf numFmtId="0" fontId="0" fillId="0" borderId="0" xfId="269">
      <alignment vertical="center"/>
    </xf>
    <xf numFmtId="190" fontId="0" fillId="0" borderId="0" xfId="269" applyNumberFormat="1">
      <alignment vertical="center"/>
    </xf>
    <xf numFmtId="0" fontId="7" fillId="0" borderId="0" xfId="280" applyFont="1" applyFill="1" applyAlignment="1">
      <alignment horizontal="left" vertical="center"/>
    </xf>
    <xf numFmtId="190" fontId="7" fillId="0" borderId="0" xfId="280" applyNumberFormat="1" applyFont="1" applyFill="1" applyAlignment="1">
      <alignment vertical="center"/>
    </xf>
    <xf numFmtId="0" fontId="60" fillId="0" borderId="0" xfId="141" applyFont="1" applyFill="1" applyAlignment="1">
      <alignment horizontal="center" vertical="center"/>
    </xf>
    <xf numFmtId="190" fontId="60" fillId="0" borderId="0" xfId="141" applyNumberFormat="1" applyFont="1" applyFill="1" applyAlignment="1">
      <alignment horizontal="center" vertical="center"/>
    </xf>
    <xf numFmtId="0" fontId="7" fillId="0" borderId="11" xfId="280" applyFont="1" applyFill="1" applyBorder="1" applyAlignment="1">
      <alignment horizontal="left" vertical="center"/>
    </xf>
    <xf numFmtId="190" fontId="7" fillId="0" borderId="0" xfId="280" applyNumberFormat="1" applyFont="1" applyFill="1" applyAlignment="1">
      <alignment horizontal="right"/>
    </xf>
    <xf numFmtId="0" fontId="49" fillId="0" borderId="8" xfId="280" applyFont="1" applyFill="1" applyBorder="1" applyAlignment="1">
      <alignment horizontal="center" vertical="center"/>
    </xf>
    <xf numFmtId="0" fontId="49" fillId="0" borderId="10" xfId="280" applyFont="1" applyFill="1" applyBorder="1" applyAlignment="1">
      <alignment horizontal="center" vertical="center"/>
    </xf>
    <xf numFmtId="0" fontId="49" fillId="0" borderId="1" xfId="280" applyFont="1" applyFill="1" applyBorder="1" applyAlignment="1">
      <alignment horizontal="center" vertical="center"/>
    </xf>
    <xf numFmtId="190" fontId="49" fillId="0" borderId="1" xfId="280" applyNumberFormat="1" applyFont="1" applyFill="1" applyBorder="1" applyAlignment="1">
      <alignment horizontal="center" vertical="center"/>
    </xf>
    <xf numFmtId="0" fontId="61" fillId="0" borderId="1" xfId="280" applyNumberFormat="1" applyFont="1" applyFill="1" applyBorder="1" applyAlignment="1">
      <alignment horizontal="left" vertical="center" shrinkToFit="1"/>
    </xf>
    <xf numFmtId="190" fontId="62" fillId="0" borderId="1" xfId="310" applyNumberFormat="1" applyFont="1" applyFill="1" applyBorder="1" applyAlignment="1" applyProtection="1">
      <alignment vertical="center"/>
    </xf>
    <xf numFmtId="0" fontId="7" fillId="0" borderId="1" xfId="280" applyNumberFormat="1" applyFont="1" applyFill="1" applyBorder="1" applyAlignment="1">
      <alignment horizontal="left" vertical="center" shrinkToFit="1"/>
    </xf>
    <xf numFmtId="190" fontId="63" fillId="0" borderId="0" xfId="0" applyNumberFormat="1" applyFont="1" applyAlignment="1">
      <alignment vertical="center"/>
    </xf>
    <xf numFmtId="190" fontId="64" fillId="0" borderId="1" xfId="310" applyNumberFormat="1" applyFont="1" applyFill="1" applyBorder="1" applyAlignment="1" applyProtection="1">
      <alignment vertical="center"/>
    </xf>
    <xf numFmtId="49" fontId="7" fillId="0" borderId="1" xfId="280" applyNumberFormat="1" applyFont="1" applyFill="1" applyBorder="1" applyAlignment="1">
      <alignment horizontal="left" vertical="center" shrinkToFit="1"/>
    </xf>
    <xf numFmtId="0" fontId="0" fillId="0" borderId="1" xfId="269" applyBorder="1" applyAlignment="1">
      <alignment horizontal="left" vertical="center"/>
    </xf>
    <xf numFmtId="0" fontId="0" fillId="0" borderId="1" xfId="269" applyBorder="1">
      <alignment vertical="center"/>
    </xf>
    <xf numFmtId="0" fontId="49" fillId="0" borderId="1" xfId="269" applyFont="1" applyBorder="1" applyAlignment="1">
      <alignment horizontal="left" vertical="center"/>
    </xf>
    <xf numFmtId="0" fontId="49" fillId="0" borderId="1" xfId="269" applyFont="1" applyBorder="1">
      <alignment vertical="center"/>
    </xf>
    <xf numFmtId="49" fontId="0" fillId="0" borderId="1" xfId="269" applyNumberFormat="1" applyBorder="1">
      <alignment vertical="center"/>
    </xf>
    <xf numFmtId="0" fontId="49" fillId="0" borderId="0" xfId="269" applyFont="1" applyAlignment="1">
      <alignment horizontal="center" vertical="center"/>
    </xf>
    <xf numFmtId="190" fontId="49" fillId="0" borderId="0" xfId="269" applyNumberFormat="1" applyFont="1">
      <alignment vertical="center"/>
    </xf>
    <xf numFmtId="0" fontId="65" fillId="0" borderId="0" xfId="0" applyFont="1" applyFill="1" applyAlignment="1">
      <alignment vertical="center"/>
    </xf>
    <xf numFmtId="0" fontId="22" fillId="0" borderId="0" xfId="0" applyFont="1" applyFill="1" applyAlignment="1">
      <alignment horizontal="left" vertical="center"/>
    </xf>
    <xf numFmtId="0" fontId="26" fillId="3" borderId="0" xfId="0" applyFont="1" applyFill="1" applyAlignment="1">
      <alignment horizontal="left" vertical="center" wrapText="1"/>
    </xf>
    <xf numFmtId="0" fontId="28" fillId="3" borderId="0" xfId="0" applyFont="1" applyFill="1" applyAlignment="1">
      <alignment horizontal="right" vertical="center" wrapText="1"/>
    </xf>
    <xf numFmtId="0" fontId="28" fillId="3" borderId="10" xfId="0" applyFont="1" applyFill="1" applyBorder="1" applyAlignment="1">
      <alignment horizontal="center" vertical="center" wrapText="1"/>
    </xf>
    <xf numFmtId="185" fontId="27" fillId="4" borderId="7" xfId="0" applyNumberFormat="1" applyFont="1" applyFill="1" applyBorder="1" applyAlignment="1">
      <alignment horizontal="right" vertical="center" wrapText="1"/>
    </xf>
    <xf numFmtId="185" fontId="28" fillId="12" borderId="7" xfId="0" applyNumberFormat="1" applyFont="1" applyFill="1" applyBorder="1" applyAlignment="1">
      <alignment horizontal="right" vertical="center" wrapText="1"/>
    </xf>
    <xf numFmtId="0" fontId="28" fillId="4" borderId="7" xfId="0" applyFont="1" applyFill="1" applyBorder="1" applyAlignment="1">
      <alignment horizontal="left" vertical="center" wrapText="1" indent="1"/>
    </xf>
    <xf numFmtId="184" fontId="30" fillId="3" borderId="7" xfId="0" applyNumberFormat="1" applyFont="1" applyFill="1" applyBorder="1" applyAlignment="1">
      <alignment horizontal="right" vertical="center" wrapText="1"/>
    </xf>
    <xf numFmtId="0" fontId="26" fillId="4" borderId="7" xfId="0" applyFont="1" applyFill="1" applyBorder="1" applyAlignment="1">
      <alignment horizontal="left" vertical="center" wrapText="1" indent="1"/>
    </xf>
    <xf numFmtId="0" fontId="27" fillId="0" borderId="7" xfId="0" applyFont="1" applyFill="1" applyBorder="1" applyAlignment="1">
      <alignment horizontal="left" vertical="top" wrapText="1"/>
    </xf>
    <xf numFmtId="0" fontId="28" fillId="5" borderId="7" xfId="0" applyFont="1" applyFill="1" applyBorder="1" applyAlignment="1">
      <alignment horizontal="left" vertical="center" wrapText="1"/>
    </xf>
    <xf numFmtId="0" fontId="26" fillId="5" borderId="7" xfId="0" applyFont="1" applyFill="1" applyBorder="1" applyAlignment="1">
      <alignment horizontal="left" vertical="center" wrapText="1" indent="1"/>
    </xf>
    <xf numFmtId="0" fontId="27" fillId="5" borderId="7" xfId="0" applyFont="1" applyFill="1" applyBorder="1" applyAlignment="1">
      <alignment horizontal="left" vertical="top" wrapText="1"/>
    </xf>
    <xf numFmtId="0" fontId="28" fillId="11" borderId="7" xfId="0" applyFont="1" applyFill="1" applyBorder="1" applyAlignment="1">
      <alignment horizontal="left" vertical="center" wrapText="1"/>
    </xf>
    <xf numFmtId="0" fontId="28" fillId="11" borderId="7" xfId="0" applyFont="1" applyFill="1" applyBorder="1" applyAlignment="1">
      <alignment horizontal="left" vertical="center" wrapText="1" indent="1"/>
    </xf>
    <xf numFmtId="184" fontId="66" fillId="0" borderId="7" xfId="0" applyNumberFormat="1" applyFont="1" applyFill="1" applyBorder="1" applyAlignment="1">
      <alignment horizontal="right" vertical="center" wrapText="1"/>
    </xf>
    <xf numFmtId="184" fontId="66" fillId="4" borderId="7" xfId="0" applyNumberFormat="1" applyFont="1" applyFill="1" applyBorder="1" applyAlignment="1">
      <alignment horizontal="right" vertical="center" wrapText="1"/>
    </xf>
    <xf numFmtId="184" fontId="66" fillId="5" borderId="7" xfId="0" applyNumberFormat="1" applyFont="1" applyFill="1" applyBorder="1" applyAlignment="1">
      <alignment horizontal="right" vertical="center" wrapText="1"/>
    </xf>
    <xf numFmtId="0" fontId="27" fillId="3" borderId="7" xfId="0" applyFont="1" applyFill="1" applyBorder="1" applyAlignment="1">
      <alignment horizontal="left" vertical="center" wrapText="1" indent="2"/>
    </xf>
    <xf numFmtId="0" fontId="28" fillId="6" borderId="7" xfId="0" applyFont="1" applyFill="1" applyBorder="1" applyAlignment="1">
      <alignment horizontal="left" vertical="center" wrapText="1" indent="1"/>
    </xf>
    <xf numFmtId="0" fontId="27" fillId="0" borderId="7" xfId="0" applyFont="1" applyFill="1" applyBorder="1" applyAlignment="1">
      <alignment horizontal="left" vertical="center" wrapText="1"/>
    </xf>
    <xf numFmtId="0" fontId="26" fillId="6" borderId="7" xfId="0" applyFont="1" applyFill="1" applyBorder="1" applyAlignment="1">
      <alignment horizontal="left" vertical="center" wrapText="1" indent="1"/>
    </xf>
    <xf numFmtId="0" fontId="26" fillId="11" borderId="7" xfId="0" applyFont="1" applyFill="1" applyBorder="1" applyAlignment="1">
      <alignment horizontal="left" vertical="center" wrapText="1" indent="1"/>
    </xf>
    <xf numFmtId="0" fontId="27" fillId="0" borderId="4" xfId="0" applyFont="1" applyFill="1" applyBorder="1" applyAlignment="1">
      <alignment horizontal="left" vertical="top" wrapText="1"/>
    </xf>
    <xf numFmtId="0" fontId="16" fillId="3" borderId="7" xfId="0" applyFont="1" applyFill="1" applyBorder="1" applyAlignment="1">
      <alignment horizontal="left" vertical="center" wrapText="1"/>
    </xf>
    <xf numFmtId="0" fontId="28" fillId="12" borderId="7" xfId="0" applyFont="1" applyFill="1" applyBorder="1" applyAlignment="1">
      <alignment horizontal="left" vertical="center" wrapText="1"/>
    </xf>
    <xf numFmtId="0" fontId="28" fillId="12" borderId="7" xfId="0" applyFont="1" applyFill="1" applyBorder="1" applyAlignment="1">
      <alignment horizontal="left" vertical="center" wrapText="1" indent="1"/>
    </xf>
    <xf numFmtId="184" fontId="28" fillId="12" borderId="7" xfId="0" applyNumberFormat="1" applyFont="1" applyFill="1" applyBorder="1" applyAlignment="1">
      <alignment horizontal="right" vertical="center" wrapText="1"/>
    </xf>
    <xf numFmtId="0" fontId="26" fillId="4" borderId="7" xfId="0" applyFont="1" applyFill="1" applyBorder="1" applyAlignment="1">
      <alignment horizontal="left" vertical="center" wrapText="1"/>
    </xf>
    <xf numFmtId="0" fontId="30" fillId="4" borderId="7" xfId="0" applyFont="1" applyFill="1" applyBorder="1" applyAlignment="1">
      <alignment horizontal="center" vertical="center" wrapText="1"/>
    </xf>
    <xf numFmtId="0" fontId="67" fillId="0" borderId="0" xfId="0" applyFont="1" applyFill="1" applyAlignment="1">
      <alignment horizontal="left" vertical="center" wrapText="1"/>
    </xf>
    <xf numFmtId="0" fontId="27" fillId="0" borderId="0" xfId="0" applyFont="1" applyFill="1" applyAlignment="1">
      <alignment horizontal="left"/>
    </xf>
    <xf numFmtId="0" fontId="68" fillId="0" borderId="0" xfId="0" applyFont="1" applyFill="1" applyAlignment="1">
      <alignment horizontal="center" vertical="center" wrapText="1"/>
    </xf>
    <xf numFmtId="0" fontId="69" fillId="0" borderId="11" xfId="0" applyFont="1" applyFill="1" applyBorder="1" applyAlignment="1">
      <alignment horizontal="left" wrapText="1"/>
    </xf>
    <xf numFmtId="0" fontId="69" fillId="0" borderId="11" xfId="0" applyFont="1" applyFill="1" applyBorder="1" applyAlignment="1">
      <alignment horizontal="left"/>
    </xf>
    <xf numFmtId="0" fontId="70" fillId="0" borderId="11" xfId="0" applyFont="1" applyFill="1" applyBorder="1" applyAlignment="1">
      <alignment horizontal="right" vertical="center"/>
    </xf>
    <xf numFmtId="0" fontId="30" fillId="0" borderId="1" xfId="0" applyFont="1" applyFill="1" applyBorder="1" applyAlignment="1">
      <alignment horizontal="center" vertical="center" wrapText="1"/>
    </xf>
    <xf numFmtId="0" fontId="71" fillId="0" borderId="1" xfId="0" applyFont="1" applyFill="1" applyBorder="1" applyAlignment="1">
      <alignment horizontal="center" vertical="center" wrapText="1"/>
    </xf>
    <xf numFmtId="184" fontId="30" fillId="0" borderId="1" xfId="0" applyNumberFormat="1" applyFont="1" applyFill="1" applyBorder="1" applyAlignment="1">
      <alignment horizontal="right" vertical="center" wrapText="1"/>
    </xf>
    <xf numFmtId="191" fontId="30" fillId="0" borderId="1" xfId="0" applyNumberFormat="1" applyFont="1" applyFill="1" applyBorder="1" applyAlignment="1">
      <alignment horizontal="right" vertical="center"/>
    </xf>
    <xf numFmtId="0" fontId="30" fillId="0" borderId="1" xfId="0" applyFont="1" applyFill="1" applyBorder="1" applyAlignment="1">
      <alignment horizontal="left" vertical="center" wrapText="1"/>
    </xf>
    <xf numFmtId="0" fontId="28" fillId="0" borderId="1" xfId="0" applyFont="1" applyFill="1" applyBorder="1" applyAlignment="1">
      <alignment horizontal="left" vertical="center" wrapText="1"/>
    </xf>
    <xf numFmtId="43" fontId="28" fillId="0" borderId="1" xfId="1" applyFont="1" applyFill="1" applyBorder="1" applyAlignment="1">
      <alignment horizontal="right" vertical="center"/>
    </xf>
    <xf numFmtId="191" fontId="28" fillId="0" borderId="1" xfId="0" applyNumberFormat="1" applyFont="1" applyFill="1" applyBorder="1" applyAlignment="1">
      <alignment horizontal="right" vertical="center"/>
    </xf>
    <xf numFmtId="184" fontId="28" fillId="0" borderId="1" xfId="0" applyNumberFormat="1" applyFont="1" applyFill="1" applyBorder="1" applyAlignment="1">
      <alignment horizontal="right" vertical="center" wrapText="1"/>
    </xf>
    <xf numFmtId="0" fontId="0" fillId="0" borderId="0" xfId="0" applyFont="1"/>
    <xf numFmtId="0" fontId="72" fillId="0" borderId="0" xfId="0" applyFont="1" applyAlignment="1">
      <alignment horizontal="center"/>
    </xf>
    <xf numFmtId="0" fontId="72" fillId="0" borderId="0" xfId="0" applyFont="1" applyAlignment="1"/>
    <xf numFmtId="0" fontId="0" fillId="0" borderId="0" xfId="0" applyFont="1" applyAlignment="1">
      <alignment vertical="center"/>
    </xf>
  </cellXfs>
  <cellStyles count="34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链接单元格 3 2" xfId="49"/>
    <cellStyle name="20% - 强调文字颜色 1 2" xfId="50"/>
    <cellStyle name="输出 3" xfId="51"/>
    <cellStyle name="强调文字颜色 2 3 2" xfId="52"/>
    <cellStyle name="60% - 着色 2" xfId="53"/>
    <cellStyle name="计算 2" xfId="54"/>
    <cellStyle name="好_2011年超收安排及2012年预算平衡" xfId="55"/>
    <cellStyle name="60% - 强调文字颜色 6 3 2" xfId="56"/>
    <cellStyle name="20% - 强调文字颜色 2 3 2" xfId="57"/>
    <cellStyle name="20% - 强调文字颜色 2 2 2" xfId="58"/>
    <cellStyle name="常规 6" xfId="59"/>
    <cellStyle name="60% - 强调文字颜色 2 3" xfId="60"/>
    <cellStyle name="解释性文本 2 2" xfId="61"/>
    <cellStyle name="标题 4 2 2" xfId="62"/>
    <cellStyle name="_ET_STYLE_NoName_00_" xfId="63"/>
    <cellStyle name="常规 5 2" xfId="64"/>
    <cellStyle name="60% - 强调文字颜色 2 2 2" xfId="65"/>
    <cellStyle name="计算 3 2" xfId="66"/>
    <cellStyle name="40% - 强调文字颜色 4 2" xfId="67"/>
    <cellStyle name="常规_表11 政府性基金转移支付补助分地区分项目" xfId="68"/>
    <cellStyle name="20% - 强调文字颜色 2 3" xfId="69"/>
    <cellStyle name="40% - 强调文字颜色 2 2" xfId="70"/>
    <cellStyle name="20% - 强调文字颜色 1 2 3" xfId="71"/>
    <cellStyle name="_ET_STYLE_NoName_00__2012年收支预算简表" xfId="72"/>
    <cellStyle name="着色 5" xfId="73"/>
    <cellStyle name="20% - 强调文字颜色 3 3" xfId="74"/>
    <cellStyle name="20% - 强调文字颜色 1 4" xfId="75"/>
    <cellStyle name="检查单元格 3 2" xfId="76"/>
    <cellStyle name="链接单元格 3" xfId="77"/>
    <cellStyle name="40% - 强调文字颜色 4 3 2" xfId="78"/>
    <cellStyle name="输出 2" xfId="79"/>
    <cellStyle name="链接单元格 4" xfId="80"/>
    <cellStyle name="千位分隔[0] 2" xfId="81"/>
    <cellStyle name="千位分隔[0] 3" xfId="82"/>
    <cellStyle name="差_贵州省2012年省本级国有资本经营预算表（草案）" xfId="83"/>
    <cellStyle name="20% - 强调文字颜色 1 3" xfId="84"/>
    <cellStyle name="输出 4" xfId="85"/>
    <cellStyle name="计算 3" xfId="86"/>
    <cellStyle name="千位分隔[0] 4" xfId="87"/>
    <cellStyle name="计算 4" xfId="88"/>
    <cellStyle name="千位分隔[0] 5" xfId="89"/>
    <cellStyle name="适中 2" xfId="90"/>
    <cellStyle name="20% - 强调文字颜色 3 3 2" xfId="91"/>
    <cellStyle name="输出 3 2" xfId="92"/>
    <cellStyle name="20% - 强调文字颜色 3 2" xfId="93"/>
    <cellStyle name="20% - 强调文字颜色 1 2 2" xfId="94"/>
    <cellStyle name="20% - 强调文字颜色 1 3 2" xfId="95"/>
    <cellStyle name="输出 2 2" xfId="96"/>
    <cellStyle name="20% - 强调文字颜色 2 2" xfId="97"/>
    <cellStyle name="20% - 强调文字颜色 2 2 3" xfId="98"/>
    <cellStyle name="20% - 强调文字颜色 2 4" xfId="99"/>
    <cellStyle name="20% - 强调文字颜色 3 2 2" xfId="100"/>
    <cellStyle name="20% - 强调文字颜色 3 2 3" xfId="101"/>
    <cellStyle name="60% - 强调文字颜色 1 2" xfId="102"/>
    <cellStyle name="20% - 强调文字颜色 3 4" xfId="103"/>
    <cellStyle name="常规 3" xfId="104"/>
    <cellStyle name="20% - 强调文字颜色 4 2" xfId="105"/>
    <cellStyle name="常规 3 2" xfId="106"/>
    <cellStyle name="20% - 强调文字颜色 4 2 2" xfId="107"/>
    <cellStyle name="常规 3 3" xfId="108"/>
    <cellStyle name="20% - 强调文字颜色 4 2 3" xfId="109"/>
    <cellStyle name="常规 4" xfId="110"/>
    <cellStyle name="20% - 强调文字颜色 4 3" xfId="111"/>
    <cellStyle name="常规 4 2" xfId="112"/>
    <cellStyle name="20% - 强调文字颜色 4 3 2" xfId="113"/>
    <cellStyle name="常规 5" xfId="114"/>
    <cellStyle name="60% - 强调文字颜色 2 2" xfId="115"/>
    <cellStyle name="20% - 强调文字颜色 4 4" xfId="116"/>
    <cellStyle name="20% - 强调文字颜色 5 2" xfId="117"/>
    <cellStyle name="20% - 强调文字颜色 5 2 2" xfId="118"/>
    <cellStyle name="20% - 强调文字颜色 5 2 3" xfId="119"/>
    <cellStyle name="20% - 强调文字颜色 5 3" xfId="120"/>
    <cellStyle name="百分比 3" xfId="121"/>
    <cellStyle name="20% - 强调文字颜色 5 3 2" xfId="122"/>
    <cellStyle name="60% - 强调文字颜色 3 2" xfId="123"/>
    <cellStyle name="20% - 强调文字颜色 5 4" xfId="124"/>
    <cellStyle name="20% - 强调文字颜色 6 2" xfId="125"/>
    <cellStyle name="40% - 强调文字颜色 4 4" xfId="126"/>
    <cellStyle name="20% - 强调文字颜色 6 2 2" xfId="127"/>
    <cellStyle name="20% - 强调文字颜色 6 2 3" xfId="128"/>
    <cellStyle name="20% - 强调文字颜色 6 3" xfId="129"/>
    <cellStyle name="40% - 强调文字颜色 5 4" xfId="130"/>
    <cellStyle name="20% - 强调文字颜色 6 3 2" xfId="131"/>
    <cellStyle name="60% - 强调文字颜色 4 2" xfId="132"/>
    <cellStyle name="20% - 强调文字颜色 6 4" xfId="133"/>
    <cellStyle name="着色 1" xfId="134"/>
    <cellStyle name="适中 4" xfId="135"/>
    <cellStyle name="常规 3 2 2" xfId="136"/>
    <cellStyle name="20% - 着色 5" xfId="137"/>
    <cellStyle name="40% - 强调文字颜色 1 2" xfId="138"/>
    <cellStyle name="40% - 强调文字颜色 1 2 2" xfId="139"/>
    <cellStyle name="40% - 强调文字颜色 1 2 3" xfId="140"/>
    <cellStyle name="常规_04-分类改革-预算表" xfId="141"/>
    <cellStyle name="40% - 强调文字颜色 1 3" xfId="142"/>
    <cellStyle name="40% - 强调文字颜色 1 3 2" xfId="143"/>
    <cellStyle name="40% - 强调文字颜色 1 4" xfId="144"/>
    <cellStyle name="40% - 强调文字颜色 2 2 2" xfId="145"/>
    <cellStyle name="40% - 强调文字颜色 2 2 3" xfId="146"/>
    <cellStyle name="40% - 强调文字颜色 2 3" xfId="147"/>
    <cellStyle name="40% - 强调文字颜色 2 3 2" xfId="148"/>
    <cellStyle name="40% - 强调文字颜色 2 4" xfId="149"/>
    <cellStyle name="计算 2 2" xfId="150"/>
    <cellStyle name="40% - 强调文字颜色 3 2" xfId="151"/>
    <cellStyle name="40% - 强调文字颜色 3 2 2" xfId="152"/>
    <cellStyle name="40% - 强调文字颜色 3 2 3" xfId="153"/>
    <cellStyle name="40% - 强调文字颜色 3 3" xfId="154"/>
    <cellStyle name="常规_表11 政府性基金转移支付补助分地区分项目_1" xfId="155"/>
    <cellStyle name="40% - 强调文字颜色 3 3 2" xfId="156"/>
    <cellStyle name="40% - 强调文字颜色 3 4" xfId="157"/>
    <cellStyle name="检查单元格 2" xfId="158"/>
    <cellStyle name="标题 4 4" xfId="159"/>
    <cellStyle name="40% - 强调文字颜色 4 2 2" xfId="160"/>
    <cellStyle name="检查单元格 3" xfId="161"/>
    <cellStyle name="40% - 强调文字颜色 4 2 3" xfId="162"/>
    <cellStyle name="40% - 强调文字颜色 4 3" xfId="163"/>
    <cellStyle name="40% - 强调文字颜色 5 2" xfId="164"/>
    <cellStyle name="60% - 强调文字颜色 4 3" xfId="165"/>
    <cellStyle name="40% - 强调文字颜色 5 2 2" xfId="166"/>
    <cellStyle name="60% - 强调文字颜色 4 4" xfId="167"/>
    <cellStyle name="40% - 强调文字颜色 5 2 3" xfId="168"/>
    <cellStyle name="40% - 强调文字颜色 5 3" xfId="169"/>
    <cellStyle name="60% - 强调文字颜色 5 3" xfId="170"/>
    <cellStyle name="40% - 强调文字颜色 5 3 2" xfId="171"/>
    <cellStyle name="适中 2 2" xfId="172"/>
    <cellStyle name="40% - 强调文字颜色 6 2" xfId="173"/>
    <cellStyle name="40% - 强调文字颜色 6 2 2" xfId="174"/>
    <cellStyle name="货币 2" xfId="175"/>
    <cellStyle name="40% - 强调文字颜色 6 2 3" xfId="176"/>
    <cellStyle name="强调文字颜色 3 2 2" xfId="177"/>
    <cellStyle name="40% - 强调文字颜色 6 3" xfId="178"/>
    <cellStyle name="解释性文本 3" xfId="179"/>
    <cellStyle name="40% - 强调文字颜色 6 3 2" xfId="180"/>
    <cellStyle name="60% - 强调文字颜色 4 2 2" xfId="181"/>
    <cellStyle name="40% - 强调文字颜色 6 4" xfId="182"/>
    <cellStyle name="40% - 着色 4" xfId="183"/>
    <cellStyle name="40% - 着色 5" xfId="184"/>
    <cellStyle name="60% - 强调文字颜色 1 2 2" xfId="185"/>
    <cellStyle name="好_贵州省2013年省本级政府性基金收支预算表（草案）" xfId="186"/>
    <cellStyle name="60% - 强调文字颜色 1 3" xfId="187"/>
    <cellStyle name="千位分隔 2 3" xfId="188"/>
    <cellStyle name="60% - 强调文字颜色 1 3 2" xfId="189"/>
    <cellStyle name="60% - 强调文字颜色 1 4" xfId="190"/>
    <cellStyle name="注释 2" xfId="191"/>
    <cellStyle name="常规 6 2" xfId="192"/>
    <cellStyle name="60% - 强调文字颜色 2 3 2" xfId="193"/>
    <cellStyle name="常规 7" xfId="194"/>
    <cellStyle name="60% - 强调文字颜色 2 4" xfId="195"/>
    <cellStyle name="60% - 强调文字颜色 3 2 2" xfId="196"/>
    <cellStyle name="60% - 强调文字颜色 3 3" xfId="197"/>
    <cellStyle name="60% - 强调文字颜色 3 3 2" xfId="198"/>
    <cellStyle name="60% - 强调文字颜色 3 4" xfId="199"/>
    <cellStyle name="常规 15" xfId="200"/>
    <cellStyle name="60% - 强调文字颜色 4 3 2" xfId="201"/>
    <cellStyle name="60% - 强调文字颜色 5 2" xfId="202"/>
    <cellStyle name="60% - 强调文字颜色 5 2 2" xfId="203"/>
    <cellStyle name="常规 2_贵州省2012年省本级政府性基金收支预算表（草案）1.3" xfId="204"/>
    <cellStyle name="60% - 强调文字颜色 5 3 2" xfId="205"/>
    <cellStyle name="60% - 强调文字颜色 5 4" xfId="206"/>
    <cellStyle name="常规_2007.12（送人大） 2 3" xfId="207"/>
    <cellStyle name="60% - 强调文字颜色 6 2" xfId="208"/>
    <cellStyle name="60% - 强调文字颜色 6 2 2" xfId="209"/>
    <cellStyle name="60% - 强调文字颜色 6 3" xfId="210"/>
    <cellStyle name="60% - 强调文字颜色 6 4" xfId="211"/>
    <cellStyle name="Normal" xfId="212"/>
    <cellStyle name="Normal 2" xfId="213"/>
    <cellStyle name="Normal 3" xfId="214"/>
    <cellStyle name="差 4" xfId="215"/>
    <cellStyle name="百分比 2" xfId="216"/>
    <cellStyle name="百分比 2 2" xfId="217"/>
    <cellStyle name="百分比 2 2 2" xfId="218"/>
    <cellStyle name="标题 1 2" xfId="219"/>
    <cellStyle name="标题 1 2 2" xfId="220"/>
    <cellStyle name="标题 1 3" xfId="221"/>
    <cellStyle name="汇总 3" xfId="222"/>
    <cellStyle name="标题 1 3 2" xfId="223"/>
    <cellStyle name="标题 1 4" xfId="224"/>
    <cellStyle name="标题 2 2" xfId="225"/>
    <cellStyle name="标题 2 2 2" xfId="226"/>
    <cellStyle name="标题 2 3" xfId="227"/>
    <cellStyle name="常规 11" xfId="228"/>
    <cellStyle name="标题 2 3 2" xfId="229"/>
    <cellStyle name="标题 2 4" xfId="230"/>
    <cellStyle name="标题 3 2" xfId="231"/>
    <cellStyle name="标题 3 2 2" xfId="232"/>
    <cellStyle name="标题 3 3" xfId="233"/>
    <cellStyle name="标题 3 3 2" xfId="234"/>
    <cellStyle name="标题 3 4" xfId="235"/>
    <cellStyle name="千位分隔 3" xfId="236"/>
    <cellStyle name="标题 4 2" xfId="237"/>
    <cellStyle name="汇总 2 2" xfId="238"/>
    <cellStyle name="标题 4 3" xfId="239"/>
    <cellStyle name="标题 4 3 2" xfId="240"/>
    <cellStyle name="标题 5" xfId="241"/>
    <cellStyle name="强调文字颜色 1 4" xfId="242"/>
    <cellStyle name="标题 5 2" xfId="243"/>
    <cellStyle name="好_2012年收支预算简表" xfId="244"/>
    <cellStyle name="标题 6" xfId="245"/>
    <cellStyle name="强调文字颜色 2 4" xfId="246"/>
    <cellStyle name="标题 6 2" xfId="247"/>
    <cellStyle name="标题 7" xfId="248"/>
    <cellStyle name="差 2" xfId="249"/>
    <cellStyle name="差 2 2" xfId="250"/>
    <cellStyle name="差 3" xfId="251"/>
    <cellStyle name="差 3 2" xfId="252"/>
    <cellStyle name="差_2011年超收安排及2012年预算平衡" xfId="253"/>
    <cellStyle name="差_2012年收支预算简表" xfId="254"/>
    <cellStyle name="差_2012年收支预算简表_2012年预算草案表s" xfId="255"/>
    <cellStyle name="汇总 2" xfId="256"/>
    <cellStyle name="差_贵州省2012年省本级国有资本经营预算表（草案）_2012年预算草案表s" xfId="257"/>
    <cellStyle name="差_贵州省2012年省本级政府性基金收支预算表（草案）1.3" xfId="258"/>
    <cellStyle name="差_贵州省2013年省本级政府性基金收支预算表（草案）" xfId="259"/>
    <cellStyle name="差_贵州省2013年省本级政府性基金收支预算表（草案，1月11日）" xfId="260"/>
    <cellStyle name="常规 10" xfId="261"/>
    <cellStyle name="常规 10 2" xfId="262"/>
    <cellStyle name="常规 12" xfId="263"/>
    <cellStyle name="常规 12 2" xfId="264"/>
    <cellStyle name="适中 3 2" xfId="265"/>
    <cellStyle name="常规_表格(附件一)修改（正式）元月13日s 2 3" xfId="266"/>
    <cellStyle name="常规 13" xfId="267"/>
    <cellStyle name="强调文字颜色 3 3 2" xfId="268"/>
    <cellStyle name="常规 14" xfId="269"/>
    <cellStyle name="常规 16" xfId="270"/>
    <cellStyle name="常规 2" xfId="271"/>
    <cellStyle name="常规 2 2" xfId="272"/>
    <cellStyle name="常规 2 2 2" xfId="273"/>
    <cellStyle name="输入 3 2" xfId="274"/>
    <cellStyle name="常规 2 3" xfId="275"/>
    <cellStyle name="常规 3 2 3" xfId="276"/>
    <cellStyle name="常规 4 2 2" xfId="277"/>
    <cellStyle name="警告文本 3 2" xfId="278"/>
    <cellStyle name="常规 8" xfId="279"/>
    <cellStyle name="常规 9" xfId="280"/>
    <cellStyle name="常规_2007.12（送人大）" xfId="281"/>
    <cellStyle name="常规_表11 政府性基金转移支付补助分地区分项目_4" xfId="282"/>
    <cellStyle name="常规_进度" xfId="283"/>
    <cellStyle name="好 2" xfId="284"/>
    <cellStyle name="好 2 2" xfId="285"/>
    <cellStyle name="好 3" xfId="286"/>
    <cellStyle name="好 3 2" xfId="287"/>
    <cellStyle name="好 4" xfId="288"/>
    <cellStyle name="好_2012年收支预算简表_2012年预算草案表s" xfId="289"/>
    <cellStyle name="强调文字颜色 4 3" xfId="290"/>
    <cellStyle name="好_贵州省2012年省本级国有资本经营预算表（草案）" xfId="291"/>
    <cellStyle name="强调文字颜色 3 3" xfId="292"/>
    <cellStyle name="好_贵州省2012年省本级国有资本经营预算表（草案）_2012年预算草案表s" xfId="293"/>
    <cellStyle name="好_贵州省2012年省本级政府性基金收支预算表（草案）1.3" xfId="294"/>
    <cellStyle name="好_贵州省2013年省本级政府性基金收支预算表（草案，1月11日）" xfId="295"/>
    <cellStyle name="汇总 3 2" xfId="296"/>
    <cellStyle name="汇总 4" xfId="297"/>
    <cellStyle name="检查单元格 2 2" xfId="298"/>
    <cellStyle name="检查单元格 4" xfId="299"/>
    <cellStyle name="解释性文本 2" xfId="300"/>
    <cellStyle name="解释性文本 3 2" xfId="301"/>
    <cellStyle name="解释性文本 4" xfId="302"/>
    <cellStyle name="警告文本 2" xfId="303"/>
    <cellStyle name="警告文本 2 2" xfId="304"/>
    <cellStyle name="警告文本 3" xfId="305"/>
    <cellStyle name="警告文本 4" xfId="306"/>
    <cellStyle name="链接单元格 2" xfId="307"/>
    <cellStyle name="链接单元格 2 2" xfId="308"/>
    <cellStyle name="千分位_97-917" xfId="309"/>
    <cellStyle name="千位分隔 2" xfId="310"/>
    <cellStyle name="千位分隔 2 2" xfId="311"/>
    <cellStyle name="强调文字颜色 5 2" xfId="312"/>
    <cellStyle name="千位分隔[0] 4 2" xfId="313"/>
    <cellStyle name="千位分隔[0] 6" xfId="314"/>
    <cellStyle name="强调文字颜色 1 2" xfId="315"/>
    <cellStyle name="强调文字颜色 1 2 2" xfId="316"/>
    <cellStyle name="强调文字颜色 1 3" xfId="317"/>
    <cellStyle name="强调文字颜色 1 3 2" xfId="318"/>
    <cellStyle name="强调文字颜色 2 2" xfId="319"/>
    <cellStyle name="强调文字颜色 2 2 2" xfId="320"/>
    <cellStyle name="强调文字颜色 2 3" xfId="321"/>
    <cellStyle name="强调文字颜色 3 2" xfId="322"/>
    <cellStyle name="强调文字颜色 3 4" xfId="323"/>
    <cellStyle name="强调文字颜色 4 2" xfId="324"/>
    <cellStyle name="强调文字颜色 4 2 2" xfId="325"/>
    <cellStyle name="强调文字颜色 4 3 2" xfId="326"/>
    <cellStyle name="强调文字颜色 4 4" xfId="327"/>
    <cellStyle name="强调文字颜色 5 2 2" xfId="328"/>
    <cellStyle name="强调文字颜色 5 3" xfId="329"/>
    <cellStyle name="强调文字颜色 5 3 2" xfId="330"/>
    <cellStyle name="强调文字颜色 5 4" xfId="331"/>
    <cellStyle name="强调文字颜色 6 2" xfId="332"/>
    <cellStyle name="强调文字颜色 6 2 2" xfId="333"/>
    <cellStyle name="强调文字颜色 6 3" xfId="334"/>
    <cellStyle name="强调文字颜色 6 3 2" xfId="335"/>
    <cellStyle name="强调文字颜色 6 4" xfId="336"/>
    <cellStyle name="适中 3" xfId="337"/>
    <cellStyle name="输入 2" xfId="338"/>
    <cellStyle name="输入 2 2" xfId="339"/>
    <cellStyle name="输入 3" xfId="340"/>
    <cellStyle name="输入 4" xfId="341"/>
    <cellStyle name="注释 2 2" xfId="342"/>
    <cellStyle name="注释 3" xfId="343"/>
    <cellStyle name="注释 3 2" xfId="34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9" Type="http://schemas.openxmlformats.org/officeDocument/2006/relationships/styles" Target="styles.xml"/><Relationship Id="rId28" Type="http://schemas.openxmlformats.org/officeDocument/2006/relationships/sharedStrings" Target="sharedStrings.xml"/><Relationship Id="rId27" Type="http://schemas.openxmlformats.org/officeDocument/2006/relationships/theme" Target="theme/theme1.xml"/><Relationship Id="rId26" Type="http://schemas.openxmlformats.org/officeDocument/2006/relationships/externalLink" Target="externalLinks/externalLink2.xml"/><Relationship Id="rId25" Type="http://schemas.openxmlformats.org/officeDocument/2006/relationships/externalLink" Target="externalLinks/externalLink1.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wanyj\&#39044;&#31639;&#19987;&#21367;\2007&#24180;\&#36130;&#25919;&#37096;&#39044;&#31639;&#35201;&#27714;\2007&#24180;&#26032;&#31185;&#30446;&#39044;&#31639;&#25253;&#34920;&#65288;&#21547;&#20844;&#24335;&#65289;&#21450;&#36890;&#30693;\2007&#24180;&#22320;&#26041;&#39044;&#31639;&#34920;&#2668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02022070577588416504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封面"/>
      <sheetName val="目录"/>
      <sheetName val="表1"/>
      <sheetName val="表2"/>
      <sheetName val="表3"/>
      <sheetName val="表4"/>
      <sheetName val="表5"/>
      <sheetName val="表6"/>
    </sheetNames>
    <sheetDataSet>
      <sheetData sheetId="0" refreshError="1"/>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封面"/>
      <sheetName val="2022年政府预算一般公共预算收入预算表"/>
      <sheetName val="2022年一般公共预算支出预算表"/>
      <sheetName val="2022年一般公共预算本级支出表"/>
      <sheetName val="2022年一般公共预算本级基本支出经济分类表"/>
      <sheetName val="2022年一般公共预算本级基本支出经济分类预算表"/>
      <sheetName val="2022年一般公共预算税收返还和转移支付表"/>
      <sheetName val="2022年一般公共预算收支平衡表"/>
      <sheetName val="2022年一般公共预算转移支付补助分地区分项目预算表"/>
      <sheetName val="2022年“三公”经费预算拨款支出表"/>
      <sheetName val="岑巩县地方政府政府债务限额、余额情况表"/>
      <sheetName val="2022年政府性基金收入预算表"/>
      <sheetName val="2022年政府性基金预算支出表"/>
      <sheetName val="2022年政府性基金预算收支表"/>
      <sheetName val="2022年全区政府性基金转移支付补助分地区分项目预算表"/>
      <sheetName val="2022年政府性基金预算支出资金来源表"/>
      <sheetName val="岑巩县政府一般债务限额和余额情况表"/>
      <sheetName val="岑巩县政府专项债务限额和余额情况表"/>
      <sheetName val="2022年国有资本经营预算收支表"/>
      <sheetName val="2022年国有资本经营预算收入表"/>
      <sheetName val="2022年国有资本经营预算支出表"/>
      <sheetName val="2022年社保基金预算收入表"/>
      <sheetName val="2022年社保基金预算支出表"/>
      <sheetName val="2022年社保基金预算收支表"/>
    </sheetNames>
    <sheetDataSet>
      <sheetData sheetId="0"/>
      <sheetData sheetId="1"/>
      <sheetData sheetId="2">
        <row r="1247">
          <cell r="D1247">
            <v>230942</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5"/>
  <sheetViews>
    <sheetView workbookViewId="0">
      <pane ySplit="2" topLeftCell="A3" activePane="bottomLeft" state="frozen"/>
      <selection/>
      <selection pane="bottomLeft" activeCell="D25" sqref="D25"/>
    </sheetView>
  </sheetViews>
  <sheetFormatPr defaultColWidth="9" defaultRowHeight="14.25"/>
  <cols>
    <col min="1" max="1" width="9" style="402"/>
    <col min="2" max="2" width="5.5" style="402" customWidth="1"/>
    <col min="3" max="16384" width="9" style="402"/>
  </cols>
  <sheetData>
    <row r="1" spans="1:13">
      <c r="A1" s="403" t="s">
        <v>0</v>
      </c>
      <c r="B1" s="403"/>
      <c r="C1" s="403"/>
      <c r="D1" s="403"/>
      <c r="E1" s="403"/>
      <c r="F1" s="403"/>
      <c r="G1" s="403"/>
      <c r="H1" s="404"/>
      <c r="I1" s="404"/>
      <c r="J1" s="404"/>
      <c r="K1" s="404"/>
      <c r="L1" s="404"/>
      <c r="M1" s="404"/>
    </row>
    <row r="3" spans="1:13">
      <c r="A3" s="405"/>
      <c r="B3" s="405" t="s">
        <v>1</v>
      </c>
      <c r="C3" s="405" t="s">
        <v>2</v>
      </c>
      <c r="D3" s="405"/>
      <c r="E3" s="405"/>
      <c r="F3" s="405"/>
      <c r="G3" s="405"/>
      <c r="H3" s="405"/>
      <c r="I3" s="405"/>
      <c r="J3" s="405"/>
      <c r="K3" s="405"/>
      <c r="L3" s="405"/>
      <c r="M3" s="405"/>
    </row>
    <row r="4" spans="1:13">
      <c r="A4" s="405"/>
      <c r="B4" s="405" t="s">
        <v>3</v>
      </c>
      <c r="C4" s="405" t="s">
        <v>4</v>
      </c>
      <c r="D4" s="405"/>
      <c r="E4" s="405"/>
      <c r="F4" s="405"/>
      <c r="G4" s="405"/>
      <c r="H4" s="405"/>
      <c r="I4" s="405"/>
      <c r="J4" s="405"/>
      <c r="K4" s="405"/>
      <c r="L4" s="405"/>
      <c r="M4" s="405"/>
    </row>
    <row r="5" spans="1:13">
      <c r="A5" s="405"/>
      <c r="B5" s="405" t="s">
        <v>5</v>
      </c>
      <c r="C5" s="405" t="s">
        <v>6</v>
      </c>
      <c r="D5" s="405"/>
      <c r="E5" s="405"/>
      <c r="F5" s="405"/>
      <c r="G5" s="405"/>
      <c r="H5" s="405"/>
      <c r="I5" s="405"/>
      <c r="J5" s="405"/>
      <c r="K5" s="405"/>
      <c r="L5" s="405"/>
      <c r="M5" s="405"/>
    </row>
    <row r="6" spans="1:13">
      <c r="A6" s="405"/>
      <c r="B6" s="405" t="s">
        <v>7</v>
      </c>
      <c r="C6" s="405" t="s">
        <v>8</v>
      </c>
      <c r="D6" s="405"/>
      <c r="E6" s="405"/>
      <c r="F6" s="405"/>
      <c r="G6" s="405"/>
      <c r="H6" s="405"/>
      <c r="I6" s="405"/>
      <c r="J6" s="405"/>
      <c r="K6" s="405"/>
      <c r="L6" s="405"/>
      <c r="M6" s="405"/>
    </row>
    <row r="7" spans="1:13">
      <c r="A7" s="405"/>
      <c r="B7" s="405" t="s">
        <v>9</v>
      </c>
      <c r="C7" s="405" t="s">
        <v>10</v>
      </c>
      <c r="D7" s="405"/>
      <c r="E7" s="405"/>
      <c r="F7" s="405"/>
      <c r="G7" s="405"/>
      <c r="H7" s="405"/>
      <c r="I7" s="405"/>
      <c r="J7" s="405"/>
      <c r="K7" s="405"/>
      <c r="L7" s="405"/>
      <c r="M7" s="405"/>
    </row>
    <row r="8" spans="1:13">
      <c r="A8" s="405"/>
      <c r="B8" s="405" t="s">
        <v>11</v>
      </c>
      <c r="C8" s="405" t="s">
        <v>12</v>
      </c>
      <c r="D8" s="405"/>
      <c r="E8" s="405"/>
      <c r="F8" s="405"/>
      <c r="G8" s="405"/>
      <c r="H8" s="405"/>
      <c r="I8" s="405"/>
      <c r="J8" s="405"/>
      <c r="K8" s="405"/>
      <c r="L8" s="405"/>
      <c r="M8" s="405"/>
    </row>
    <row r="9" spans="1:13">
      <c r="A9" s="405"/>
      <c r="B9" s="405" t="s">
        <v>13</v>
      </c>
      <c r="C9" s="405" t="s">
        <v>14</v>
      </c>
      <c r="D9" s="405"/>
      <c r="E9" s="405"/>
      <c r="F9" s="405"/>
      <c r="G9" s="405"/>
      <c r="H9" s="405"/>
      <c r="I9" s="405"/>
      <c r="J9" s="405"/>
      <c r="K9" s="405"/>
      <c r="L9" s="405"/>
      <c r="M9" s="405"/>
    </row>
    <row r="10" spans="1:13">
      <c r="A10" s="405"/>
      <c r="B10" s="405" t="s">
        <v>15</v>
      </c>
      <c r="C10" s="405" t="s">
        <v>16</v>
      </c>
      <c r="D10" s="405"/>
      <c r="E10" s="405"/>
      <c r="F10" s="405"/>
      <c r="G10" s="405"/>
      <c r="H10" s="405"/>
      <c r="I10" s="405"/>
      <c r="J10" s="405"/>
      <c r="K10" s="405"/>
      <c r="L10" s="405"/>
      <c r="M10" s="405"/>
    </row>
    <row r="11" spans="1:13">
      <c r="A11" s="405"/>
      <c r="B11" s="405" t="s">
        <v>17</v>
      </c>
      <c r="C11" s="405" t="s">
        <v>18</v>
      </c>
      <c r="D11" s="405"/>
      <c r="E11" s="405"/>
      <c r="F11" s="405"/>
      <c r="G11" s="405"/>
      <c r="H11" s="405"/>
      <c r="I11" s="405"/>
      <c r="J11" s="405"/>
      <c r="K11" s="405"/>
      <c r="L11" s="405"/>
      <c r="M11" s="405"/>
    </row>
    <row r="12" spans="1:13">
      <c r="A12" s="405"/>
      <c r="B12" s="405" t="s">
        <v>19</v>
      </c>
      <c r="C12" s="405" t="s">
        <v>20</v>
      </c>
      <c r="D12" s="405"/>
      <c r="E12" s="405"/>
      <c r="F12" s="405"/>
      <c r="G12" s="405"/>
      <c r="H12" s="405"/>
      <c r="I12" s="405"/>
      <c r="J12" s="405"/>
      <c r="K12" s="405"/>
      <c r="L12" s="405"/>
      <c r="M12" s="405"/>
    </row>
    <row r="13" spans="1:13">
      <c r="A13" s="405"/>
      <c r="B13" s="405" t="s">
        <v>21</v>
      </c>
      <c r="C13" s="405" t="s">
        <v>22</v>
      </c>
      <c r="D13" s="405"/>
      <c r="E13" s="405"/>
      <c r="F13" s="405"/>
      <c r="G13" s="405"/>
      <c r="H13" s="405"/>
      <c r="I13" s="405"/>
      <c r="J13" s="405"/>
      <c r="K13" s="405"/>
      <c r="L13" s="405"/>
      <c r="M13" s="405"/>
    </row>
    <row r="14" spans="1:13">
      <c r="A14" s="405"/>
      <c r="B14" s="405" t="s">
        <v>23</v>
      </c>
      <c r="C14" s="405" t="s">
        <v>24</v>
      </c>
      <c r="D14" s="405"/>
      <c r="E14" s="405"/>
      <c r="F14" s="405"/>
      <c r="G14" s="405"/>
      <c r="H14" s="405"/>
      <c r="I14" s="405"/>
      <c r="J14" s="405"/>
      <c r="K14" s="405"/>
      <c r="L14" s="405"/>
      <c r="M14" s="405"/>
    </row>
    <row r="15" spans="1:13">
      <c r="A15" s="405"/>
      <c r="B15" s="405" t="s">
        <v>25</v>
      </c>
      <c r="C15" s="405" t="s">
        <v>26</v>
      </c>
      <c r="D15" s="405"/>
      <c r="E15" s="405"/>
      <c r="F15" s="405"/>
      <c r="G15" s="405"/>
      <c r="H15" s="405"/>
      <c r="I15" s="405"/>
      <c r="J15" s="405"/>
      <c r="K15" s="405"/>
      <c r="L15" s="405"/>
      <c r="M15" s="405"/>
    </row>
    <row r="16" spans="1:13">
      <c r="A16" s="405"/>
      <c r="B16" s="405" t="s">
        <v>27</v>
      </c>
      <c r="C16" s="405" t="s">
        <v>28</v>
      </c>
      <c r="D16" s="405"/>
      <c r="E16" s="405"/>
      <c r="F16" s="405"/>
      <c r="G16" s="405"/>
      <c r="H16" s="405"/>
      <c r="I16" s="405"/>
      <c r="J16" s="405"/>
      <c r="K16" s="405"/>
      <c r="L16" s="405"/>
      <c r="M16" s="405"/>
    </row>
    <row r="17" spans="1:13">
      <c r="A17" s="405"/>
      <c r="B17" s="405" t="s">
        <v>29</v>
      </c>
      <c r="C17" s="405" t="s">
        <v>30</v>
      </c>
      <c r="D17" s="405"/>
      <c r="E17" s="405"/>
      <c r="F17" s="405"/>
      <c r="G17" s="405"/>
      <c r="H17" s="405"/>
      <c r="I17" s="405"/>
      <c r="J17" s="405"/>
      <c r="K17" s="405"/>
      <c r="L17" s="405"/>
      <c r="M17" s="405"/>
    </row>
    <row r="18" spans="1:13">
      <c r="A18" s="405"/>
      <c r="B18" s="405" t="s">
        <v>31</v>
      </c>
      <c r="C18" s="405" t="s">
        <v>32</v>
      </c>
      <c r="D18" s="405"/>
      <c r="E18" s="405"/>
      <c r="F18" s="405"/>
      <c r="G18" s="405"/>
      <c r="H18" s="405"/>
      <c r="I18" s="405"/>
      <c r="J18" s="405"/>
      <c r="K18" s="405"/>
      <c r="L18" s="405"/>
      <c r="M18" s="405"/>
    </row>
    <row r="19" spans="1:13">
      <c r="A19" s="405"/>
      <c r="B19" s="405" t="s">
        <v>33</v>
      </c>
      <c r="C19" s="405" t="s">
        <v>34</v>
      </c>
      <c r="D19" s="405"/>
      <c r="E19" s="405"/>
      <c r="F19" s="405"/>
      <c r="G19" s="405"/>
      <c r="H19" s="405"/>
      <c r="I19" s="405"/>
      <c r="J19" s="405"/>
      <c r="K19" s="405"/>
      <c r="L19" s="405"/>
      <c r="M19" s="405"/>
    </row>
    <row r="20" spans="1:13">
      <c r="A20" s="405"/>
      <c r="B20" s="405" t="s">
        <v>35</v>
      </c>
      <c r="C20" s="405" t="s">
        <v>36</v>
      </c>
      <c r="D20" s="405"/>
      <c r="E20" s="405"/>
      <c r="F20" s="405"/>
      <c r="G20" s="405"/>
      <c r="H20" s="405"/>
      <c r="I20" s="405"/>
      <c r="J20" s="405"/>
      <c r="K20" s="405"/>
      <c r="L20" s="405"/>
      <c r="M20" s="405"/>
    </row>
    <row r="21" spans="1:13">
      <c r="A21" s="405"/>
      <c r="B21" s="405" t="s">
        <v>37</v>
      </c>
      <c r="C21" s="405" t="s">
        <v>38</v>
      </c>
      <c r="D21" s="405"/>
      <c r="E21" s="405"/>
      <c r="F21" s="405"/>
      <c r="G21" s="405"/>
      <c r="H21" s="405"/>
      <c r="I21" s="405"/>
      <c r="J21" s="405"/>
      <c r="K21" s="405"/>
      <c r="L21" s="405"/>
      <c r="M21" s="405"/>
    </row>
    <row r="22" spans="1:13">
      <c r="A22" s="405"/>
      <c r="B22" s="405" t="s">
        <v>39</v>
      </c>
      <c r="C22" s="405" t="s">
        <v>40</v>
      </c>
      <c r="D22" s="405"/>
      <c r="E22" s="405"/>
      <c r="F22" s="405"/>
      <c r="G22" s="405"/>
      <c r="H22" s="405"/>
      <c r="I22" s="405"/>
      <c r="J22" s="405"/>
      <c r="K22" s="405"/>
      <c r="L22" s="405"/>
      <c r="M22" s="405"/>
    </row>
    <row r="23" spans="1:13">
      <c r="A23" s="405"/>
      <c r="B23" s="405" t="s">
        <v>41</v>
      </c>
      <c r="C23" s="405" t="s">
        <v>42</v>
      </c>
      <c r="D23" s="405"/>
      <c r="E23" s="405"/>
      <c r="F23" s="405"/>
      <c r="G23" s="405"/>
      <c r="H23" s="405"/>
      <c r="I23" s="405"/>
      <c r="J23" s="405"/>
      <c r="K23" s="405"/>
      <c r="L23" s="405"/>
      <c r="M23" s="405"/>
    </row>
    <row r="24" spans="2:3">
      <c r="B24" s="405" t="s">
        <v>43</v>
      </c>
      <c r="C24" s="402" t="s">
        <v>44</v>
      </c>
    </row>
    <row r="25" spans="2:3">
      <c r="B25" s="405" t="s">
        <v>45</v>
      </c>
      <c r="C25" s="402" t="s">
        <v>46</v>
      </c>
    </row>
  </sheetData>
  <mergeCells count="1">
    <mergeCell ref="A1:G1"/>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77"/>
  <sheetViews>
    <sheetView workbookViewId="0">
      <selection activeCell="A3" sqref="A3"/>
    </sheetView>
  </sheetViews>
  <sheetFormatPr defaultColWidth="9" defaultRowHeight="13.5"/>
  <cols>
    <col min="1" max="1" width="61.25" style="199" customWidth="1"/>
    <col min="2" max="4" width="10.25" style="199" customWidth="1"/>
    <col min="5" max="6" width="8.06666666666667" style="199" customWidth="1"/>
    <col min="7" max="7" width="61.25" style="199" customWidth="1"/>
    <col min="8" max="10" width="10.25" style="199" customWidth="1"/>
    <col min="11" max="12" width="8.06666666666667" style="199" customWidth="1"/>
    <col min="13" max="13" width="8.34166666666667" style="199" customWidth="1"/>
    <col min="14" max="16382" width="9" style="199"/>
    <col min="16383" max="16384" width="9" style="130"/>
  </cols>
  <sheetData>
    <row r="1" s="199" customFormat="1" ht="23" customHeight="1" spans="1:13">
      <c r="A1" s="235" t="s">
        <v>17</v>
      </c>
      <c r="B1" s="236" t="s">
        <v>47</v>
      </c>
      <c r="C1" s="236" t="s">
        <v>47</v>
      </c>
      <c r="D1" s="236" t="s">
        <v>47</v>
      </c>
      <c r="E1" s="236" t="s">
        <v>47</v>
      </c>
      <c r="F1" s="236" t="s">
        <v>47</v>
      </c>
      <c r="G1" s="237" t="s">
        <v>47</v>
      </c>
      <c r="H1" s="237" t="s">
        <v>47</v>
      </c>
      <c r="I1" s="237" t="s">
        <v>47</v>
      </c>
      <c r="J1" s="237" t="s">
        <v>47</v>
      </c>
      <c r="K1" s="237" t="s">
        <v>47</v>
      </c>
      <c r="L1" s="237" t="s">
        <v>47</v>
      </c>
      <c r="M1" s="237" t="s">
        <v>47</v>
      </c>
    </row>
    <row r="2" s="199" customFormat="1" ht="23" customHeight="1" spans="1:13">
      <c r="A2" s="238" t="s">
        <v>18</v>
      </c>
      <c r="B2" s="238"/>
      <c r="C2" s="238"/>
      <c r="D2" s="238"/>
      <c r="E2" s="238"/>
      <c r="F2" s="238"/>
      <c r="G2" s="238"/>
      <c r="H2" s="238"/>
      <c r="I2" s="238"/>
      <c r="J2" s="238"/>
      <c r="K2" s="238"/>
      <c r="L2" s="238"/>
      <c r="M2" s="238"/>
    </row>
    <row r="3" s="199" customFormat="1" ht="23" customHeight="1" spans="1:13">
      <c r="A3" s="239" t="s">
        <v>47</v>
      </c>
      <c r="B3" s="239" t="s">
        <v>47</v>
      </c>
      <c r="C3" s="239" t="s">
        <v>47</v>
      </c>
      <c r="D3" s="239" t="s">
        <v>47</v>
      </c>
      <c r="E3" s="239" t="s">
        <v>47</v>
      </c>
      <c r="F3" s="239" t="s">
        <v>47</v>
      </c>
      <c r="G3" s="239" t="s">
        <v>47</v>
      </c>
      <c r="H3" s="239" t="s">
        <v>47</v>
      </c>
      <c r="I3" s="239" t="s">
        <v>47</v>
      </c>
      <c r="J3" s="239" t="s">
        <v>47</v>
      </c>
      <c r="K3" s="239" t="s">
        <v>47</v>
      </c>
      <c r="L3" s="240" t="s">
        <v>50</v>
      </c>
      <c r="M3" s="239" t="s">
        <v>47</v>
      </c>
    </row>
    <row r="4" s="199" customFormat="1" ht="28" customHeight="1" spans="1:13">
      <c r="A4" s="202" t="s">
        <v>2459</v>
      </c>
      <c r="B4" s="203"/>
      <c r="C4" s="203"/>
      <c r="D4" s="203"/>
      <c r="E4" s="203"/>
      <c r="F4" s="203"/>
      <c r="G4" s="203"/>
      <c r="H4" s="203"/>
      <c r="I4" s="203"/>
      <c r="J4" s="203"/>
      <c r="K4" s="203"/>
      <c r="L4" s="203"/>
      <c r="M4" s="212" t="s">
        <v>2442</v>
      </c>
    </row>
    <row r="5" s="199" customFormat="1" ht="23" customHeight="1" spans="1:13">
      <c r="A5" s="204" t="s">
        <v>51</v>
      </c>
      <c r="B5" s="205" t="s">
        <v>114</v>
      </c>
      <c r="C5" s="205" t="s">
        <v>2665</v>
      </c>
      <c r="D5" s="205" t="s">
        <v>58</v>
      </c>
      <c r="E5" s="205"/>
      <c r="F5" s="205"/>
      <c r="G5" s="206" t="s">
        <v>51</v>
      </c>
      <c r="H5" s="205" t="s">
        <v>114</v>
      </c>
      <c r="I5" s="205" t="s">
        <v>2665</v>
      </c>
      <c r="J5" s="205" t="s">
        <v>58</v>
      </c>
      <c r="K5" s="205"/>
      <c r="L5" s="205"/>
      <c r="M5" s="212"/>
    </row>
    <row r="6" s="199" customFormat="1" ht="60" customHeight="1" spans="1:13">
      <c r="A6" s="206"/>
      <c r="B6" s="205"/>
      <c r="C6" s="205"/>
      <c r="D6" s="205" t="s">
        <v>116</v>
      </c>
      <c r="E6" s="205" t="s">
        <v>59</v>
      </c>
      <c r="F6" s="205" t="s">
        <v>2666</v>
      </c>
      <c r="G6" s="206"/>
      <c r="H6" s="205"/>
      <c r="I6" s="205"/>
      <c r="J6" s="205" t="s">
        <v>116</v>
      </c>
      <c r="K6" s="205" t="s">
        <v>59</v>
      </c>
      <c r="L6" s="205" t="s">
        <v>2666</v>
      </c>
      <c r="M6" s="205"/>
    </row>
    <row r="7" s="199" customFormat="1" ht="23" customHeight="1" spans="1:13">
      <c r="A7" s="207" t="s">
        <v>2667</v>
      </c>
      <c r="B7" s="208">
        <f>SUM(,B8,B10:B14,B20,B22,B25:B27,B29:B31,B37:B40)</f>
        <v>59161</v>
      </c>
      <c r="C7" s="208">
        <f>SUM(,C8,C10:C14,C20,C22,C25:C27,C29:C31,C37:C40)</f>
        <v>59898</v>
      </c>
      <c r="D7" s="208">
        <f>SUM(,D8,D10:D14,D20,D22,D25:D27,D29:D31,D37:D40)</f>
        <v>51130</v>
      </c>
      <c r="E7" s="209">
        <f t="shared" ref="E7:E59" si="0">IFERROR($D7/B7,"")</f>
        <v>0.86425178749514</v>
      </c>
      <c r="F7" s="209">
        <f t="shared" ref="F7:F59" si="1">IFERROR($D7/C7,"")</f>
        <v>0.853617816955491</v>
      </c>
      <c r="G7" s="189" t="s">
        <v>678</v>
      </c>
      <c r="H7" s="208">
        <f t="shared" ref="H7:J7" si="2">SUM(H8)</f>
        <v>0</v>
      </c>
      <c r="I7" s="208">
        <f t="shared" si="2"/>
        <v>0</v>
      </c>
      <c r="J7" s="208">
        <f t="shared" si="2"/>
        <v>0</v>
      </c>
      <c r="K7" s="209" t="str">
        <f t="shared" ref="K7:K70" si="3">IFERROR($J7/H7,"")</f>
        <v/>
      </c>
      <c r="L7" s="209" t="str">
        <f t="shared" ref="L7:L70" si="4">IFERROR($J7/I7,"")</f>
        <v/>
      </c>
      <c r="M7" s="189" t="s">
        <v>47</v>
      </c>
    </row>
    <row r="8" s="199" customFormat="1" ht="23" customHeight="1" spans="1:13">
      <c r="A8" s="207" t="s">
        <v>2668</v>
      </c>
      <c r="B8" s="208">
        <f>SUM(B9)</f>
        <v>0</v>
      </c>
      <c r="C8" s="208">
        <f>SUM(C9)</f>
        <v>0</v>
      </c>
      <c r="D8" s="208">
        <f>SUM(D9)</f>
        <v>0</v>
      </c>
      <c r="E8" s="209" t="str">
        <f t="shared" si="0"/>
        <v/>
      </c>
      <c r="F8" s="209" t="str">
        <f t="shared" si="1"/>
        <v/>
      </c>
      <c r="G8" s="189" t="s">
        <v>2669</v>
      </c>
      <c r="H8" s="208">
        <f t="shared" ref="H8:J8" si="5">SUM(H9:H13)</f>
        <v>0</v>
      </c>
      <c r="I8" s="208">
        <f t="shared" si="5"/>
        <v>0</v>
      </c>
      <c r="J8" s="208">
        <f t="shared" si="5"/>
        <v>0</v>
      </c>
      <c r="K8" s="209" t="str">
        <f t="shared" si="3"/>
        <v/>
      </c>
      <c r="L8" s="209" t="str">
        <f t="shared" si="4"/>
        <v/>
      </c>
      <c r="M8" s="189" t="s">
        <v>47</v>
      </c>
    </row>
    <row r="9" s="199" customFormat="1" ht="23" customHeight="1" spans="1:13">
      <c r="A9" s="207" t="s">
        <v>2670</v>
      </c>
      <c r="B9" s="160" t="s">
        <v>47</v>
      </c>
      <c r="C9" s="160" t="s">
        <v>47</v>
      </c>
      <c r="D9" s="160" t="s">
        <v>47</v>
      </c>
      <c r="E9" s="209" t="str">
        <f t="shared" si="0"/>
        <v/>
      </c>
      <c r="F9" s="209" t="str">
        <f t="shared" si="1"/>
        <v/>
      </c>
      <c r="G9" s="189" t="s">
        <v>2671</v>
      </c>
      <c r="H9" s="160" t="s">
        <v>47</v>
      </c>
      <c r="I9" s="160" t="s">
        <v>47</v>
      </c>
      <c r="J9" s="160" t="s">
        <v>47</v>
      </c>
      <c r="K9" s="209" t="str">
        <f t="shared" si="3"/>
        <v/>
      </c>
      <c r="L9" s="209" t="str">
        <f t="shared" si="4"/>
        <v/>
      </c>
      <c r="M9" s="189" t="s">
        <v>47</v>
      </c>
    </row>
    <row r="10" s="199" customFormat="1" ht="23" customHeight="1" spans="1:13">
      <c r="A10" s="207" t="s">
        <v>2672</v>
      </c>
      <c r="B10" s="160" t="s">
        <v>47</v>
      </c>
      <c r="C10" s="160" t="s">
        <v>47</v>
      </c>
      <c r="D10" s="160" t="s">
        <v>47</v>
      </c>
      <c r="E10" s="209" t="str">
        <f t="shared" si="0"/>
        <v/>
      </c>
      <c r="F10" s="209" t="str">
        <f t="shared" si="1"/>
        <v/>
      </c>
      <c r="G10" s="189" t="s">
        <v>697</v>
      </c>
      <c r="H10" s="160" t="s">
        <v>47</v>
      </c>
      <c r="I10" s="160" t="s">
        <v>47</v>
      </c>
      <c r="J10" s="160" t="s">
        <v>47</v>
      </c>
      <c r="K10" s="209" t="str">
        <f t="shared" si="3"/>
        <v/>
      </c>
      <c r="L10" s="209" t="str">
        <f t="shared" si="4"/>
        <v/>
      </c>
      <c r="M10" s="189" t="s">
        <v>47</v>
      </c>
    </row>
    <row r="11" s="199" customFormat="1" ht="23" customHeight="1" spans="1:13">
      <c r="A11" s="207" t="s">
        <v>2673</v>
      </c>
      <c r="B11" s="160" t="s">
        <v>47</v>
      </c>
      <c r="C11" s="160" t="s">
        <v>47</v>
      </c>
      <c r="D11" s="160" t="s">
        <v>47</v>
      </c>
      <c r="E11" s="209" t="str">
        <f t="shared" si="0"/>
        <v/>
      </c>
      <c r="F11" s="209" t="str">
        <f t="shared" si="1"/>
        <v/>
      </c>
      <c r="G11" s="189" t="s">
        <v>701</v>
      </c>
      <c r="H11" s="160" t="s">
        <v>47</v>
      </c>
      <c r="I11" s="160" t="s">
        <v>47</v>
      </c>
      <c r="J11" s="160" t="s">
        <v>47</v>
      </c>
      <c r="K11" s="209" t="str">
        <f t="shared" si="3"/>
        <v/>
      </c>
      <c r="L11" s="209" t="str">
        <f t="shared" si="4"/>
        <v/>
      </c>
      <c r="M11" s="189" t="s">
        <v>47</v>
      </c>
    </row>
    <row r="12" s="199" customFormat="1" ht="23" customHeight="1" spans="1:13">
      <c r="A12" s="207" t="s">
        <v>2674</v>
      </c>
      <c r="B12" s="160" t="s">
        <v>47</v>
      </c>
      <c r="C12" s="160" t="s">
        <v>47</v>
      </c>
      <c r="D12" s="160" t="s">
        <v>47</v>
      </c>
      <c r="E12" s="209" t="str">
        <f t="shared" si="0"/>
        <v/>
      </c>
      <c r="F12" s="209" t="str">
        <f t="shared" si="1"/>
        <v/>
      </c>
      <c r="G12" s="189" t="s">
        <v>741</v>
      </c>
      <c r="H12" s="160" t="s">
        <v>47</v>
      </c>
      <c r="I12" s="160" t="s">
        <v>47</v>
      </c>
      <c r="J12" s="160" t="s">
        <v>47</v>
      </c>
      <c r="K12" s="209" t="str">
        <f t="shared" si="3"/>
        <v/>
      </c>
      <c r="L12" s="209" t="str">
        <f t="shared" si="4"/>
        <v/>
      </c>
      <c r="M12" s="189" t="s">
        <v>47</v>
      </c>
    </row>
    <row r="13" s="199" customFormat="1" ht="23" customHeight="1" spans="1:13">
      <c r="A13" s="207" t="s">
        <v>2675</v>
      </c>
      <c r="B13" s="160" t="s">
        <v>47</v>
      </c>
      <c r="C13" s="160" t="s">
        <v>47</v>
      </c>
      <c r="D13" s="160" t="s">
        <v>47</v>
      </c>
      <c r="E13" s="209" t="str">
        <f t="shared" si="0"/>
        <v/>
      </c>
      <c r="F13" s="209" t="str">
        <f t="shared" si="1"/>
        <v/>
      </c>
      <c r="G13" s="189" t="s">
        <v>775</v>
      </c>
      <c r="H13" s="160" t="s">
        <v>47</v>
      </c>
      <c r="I13" s="160" t="s">
        <v>47</v>
      </c>
      <c r="J13" s="160" t="s">
        <v>47</v>
      </c>
      <c r="K13" s="209" t="str">
        <f t="shared" si="3"/>
        <v/>
      </c>
      <c r="L13" s="209" t="str">
        <f t="shared" si="4"/>
        <v/>
      </c>
      <c r="M13" s="189" t="s">
        <v>47</v>
      </c>
    </row>
    <row r="14" s="199" customFormat="1" ht="23" customHeight="1" spans="1:13">
      <c r="A14" s="207" t="s">
        <v>2676</v>
      </c>
      <c r="B14" s="208">
        <f>SUM(B15:B19)</f>
        <v>58732</v>
      </c>
      <c r="C14" s="208">
        <f>SUM(C15:C19)</f>
        <v>58210</v>
      </c>
      <c r="D14" s="208">
        <f>SUM(D15:D19)</f>
        <v>50550</v>
      </c>
      <c r="E14" s="209">
        <f t="shared" si="0"/>
        <v>0.860689232445686</v>
      </c>
      <c r="F14" s="209">
        <f t="shared" si="1"/>
        <v>0.868407490121972</v>
      </c>
      <c r="G14" s="189" t="s">
        <v>778</v>
      </c>
      <c r="H14" s="208">
        <f t="shared" ref="H14:J14" si="6">SUM(H15,H22)</f>
        <v>0</v>
      </c>
      <c r="I14" s="208">
        <f t="shared" si="6"/>
        <v>0</v>
      </c>
      <c r="J14" s="208">
        <f t="shared" si="6"/>
        <v>0</v>
      </c>
      <c r="K14" s="209" t="str">
        <f t="shared" si="3"/>
        <v/>
      </c>
      <c r="L14" s="209" t="str">
        <f t="shared" si="4"/>
        <v/>
      </c>
      <c r="M14" s="189" t="s">
        <v>47</v>
      </c>
    </row>
    <row r="15" s="199" customFormat="1" ht="23" customHeight="1" spans="1:13">
      <c r="A15" s="207" t="s">
        <v>2677</v>
      </c>
      <c r="B15" s="160">
        <v>58732</v>
      </c>
      <c r="C15" s="160">
        <v>14640</v>
      </c>
      <c r="D15" s="160">
        <v>49997</v>
      </c>
      <c r="E15" s="209">
        <f t="shared" si="0"/>
        <v>0.851273581693115</v>
      </c>
      <c r="F15" s="209">
        <f t="shared" si="1"/>
        <v>3.4150956284153</v>
      </c>
      <c r="G15" s="189" t="s">
        <v>2678</v>
      </c>
      <c r="H15" s="208">
        <f t="shared" ref="H15:J15" si="7">SUM(H16:H21)</f>
        <v>0</v>
      </c>
      <c r="I15" s="208">
        <f t="shared" si="7"/>
        <v>0</v>
      </c>
      <c r="J15" s="208">
        <f t="shared" si="7"/>
        <v>0</v>
      </c>
      <c r="K15" s="209" t="str">
        <f t="shared" si="3"/>
        <v/>
      </c>
      <c r="L15" s="209" t="str">
        <f t="shared" si="4"/>
        <v/>
      </c>
      <c r="M15" s="189" t="s">
        <v>47</v>
      </c>
    </row>
    <row r="16" s="199" customFormat="1" ht="23" customHeight="1" spans="1:13">
      <c r="A16" s="207" t="s">
        <v>2679</v>
      </c>
      <c r="B16" s="160" t="s">
        <v>47</v>
      </c>
      <c r="C16" s="160">
        <v>668</v>
      </c>
      <c r="D16" s="160" t="s">
        <v>47</v>
      </c>
      <c r="E16" s="209" t="str">
        <f t="shared" si="0"/>
        <v/>
      </c>
      <c r="F16" s="209" t="str">
        <f t="shared" si="1"/>
        <v/>
      </c>
      <c r="G16" s="189" t="s">
        <v>2680</v>
      </c>
      <c r="H16" s="160" t="s">
        <v>47</v>
      </c>
      <c r="I16" s="160" t="s">
        <v>47</v>
      </c>
      <c r="J16" s="160" t="s">
        <v>47</v>
      </c>
      <c r="K16" s="209" t="str">
        <f t="shared" si="3"/>
        <v/>
      </c>
      <c r="L16" s="209" t="str">
        <f t="shared" si="4"/>
        <v/>
      </c>
      <c r="M16" s="189" t="s">
        <v>47</v>
      </c>
    </row>
    <row r="17" s="199" customFormat="1" ht="23" customHeight="1" spans="1:13">
      <c r="A17" s="207" t="s">
        <v>2681</v>
      </c>
      <c r="B17" s="160" t="s">
        <v>47</v>
      </c>
      <c r="C17" s="160">
        <v>41608</v>
      </c>
      <c r="D17" s="160">
        <v>526</v>
      </c>
      <c r="E17" s="209" t="str">
        <f t="shared" si="0"/>
        <v/>
      </c>
      <c r="F17" s="209">
        <f t="shared" si="1"/>
        <v>0.0126417996539127</v>
      </c>
      <c r="G17" s="189" t="s">
        <v>2682</v>
      </c>
      <c r="H17" s="160" t="s">
        <v>47</v>
      </c>
      <c r="I17" s="160" t="s">
        <v>47</v>
      </c>
      <c r="J17" s="160" t="s">
        <v>47</v>
      </c>
      <c r="K17" s="209" t="str">
        <f t="shared" si="3"/>
        <v/>
      </c>
      <c r="L17" s="209" t="str">
        <f t="shared" si="4"/>
        <v/>
      </c>
      <c r="M17" s="189" t="s">
        <v>47</v>
      </c>
    </row>
    <row r="18" s="199" customFormat="1" ht="23" customHeight="1" spans="1:13">
      <c r="A18" s="207" t="s">
        <v>2683</v>
      </c>
      <c r="B18" s="160" t="s">
        <v>47</v>
      </c>
      <c r="C18" s="160">
        <v>-526</v>
      </c>
      <c r="D18" s="160" t="s">
        <v>47</v>
      </c>
      <c r="E18" s="209" t="str">
        <f t="shared" si="0"/>
        <v/>
      </c>
      <c r="F18" s="209" t="str">
        <f t="shared" si="1"/>
        <v/>
      </c>
      <c r="G18" s="189" t="s">
        <v>2684</v>
      </c>
      <c r="H18" s="160" t="s">
        <v>47</v>
      </c>
      <c r="I18" s="160" t="s">
        <v>47</v>
      </c>
      <c r="J18" s="160" t="s">
        <v>47</v>
      </c>
      <c r="K18" s="209" t="str">
        <f t="shared" si="3"/>
        <v/>
      </c>
      <c r="L18" s="209" t="str">
        <f t="shared" si="4"/>
        <v/>
      </c>
      <c r="M18" s="189" t="s">
        <v>47</v>
      </c>
    </row>
    <row r="19" s="199" customFormat="1" ht="23" customHeight="1" spans="1:13">
      <c r="A19" s="207" t="s">
        <v>2685</v>
      </c>
      <c r="B19" s="160" t="s">
        <v>47</v>
      </c>
      <c r="C19" s="160">
        <v>1820</v>
      </c>
      <c r="D19" s="160">
        <v>27</v>
      </c>
      <c r="E19" s="209" t="str">
        <f t="shared" si="0"/>
        <v/>
      </c>
      <c r="F19" s="209">
        <f t="shared" si="1"/>
        <v>0.0148351648351648</v>
      </c>
      <c r="G19" s="189" t="s">
        <v>2686</v>
      </c>
      <c r="H19" s="160" t="s">
        <v>47</v>
      </c>
      <c r="I19" s="160" t="s">
        <v>47</v>
      </c>
      <c r="J19" s="160" t="s">
        <v>47</v>
      </c>
      <c r="K19" s="209" t="str">
        <f t="shared" si="3"/>
        <v/>
      </c>
      <c r="L19" s="209" t="str">
        <f t="shared" si="4"/>
        <v/>
      </c>
      <c r="M19" s="189" t="s">
        <v>47</v>
      </c>
    </row>
    <row r="20" s="199" customFormat="1" ht="23" customHeight="1" spans="1:13">
      <c r="A20" s="207" t="s">
        <v>2687</v>
      </c>
      <c r="B20" s="208">
        <f>SUM(B21)</f>
        <v>0</v>
      </c>
      <c r="C20" s="208">
        <f>SUM(C21)</f>
        <v>0</v>
      </c>
      <c r="D20" s="208">
        <f>SUM(D21)</f>
        <v>0</v>
      </c>
      <c r="E20" s="209" t="str">
        <f t="shared" si="0"/>
        <v/>
      </c>
      <c r="F20" s="209" t="str">
        <f t="shared" si="1"/>
        <v/>
      </c>
      <c r="G20" s="189" t="s">
        <v>2688</v>
      </c>
      <c r="H20" s="160" t="s">
        <v>47</v>
      </c>
      <c r="I20" s="160" t="s">
        <v>47</v>
      </c>
      <c r="J20" s="160" t="s">
        <v>47</v>
      </c>
      <c r="K20" s="209" t="str">
        <f t="shared" si="3"/>
        <v/>
      </c>
      <c r="L20" s="209" t="str">
        <f t="shared" si="4"/>
        <v/>
      </c>
      <c r="M20" s="189" t="s">
        <v>47</v>
      </c>
    </row>
    <row r="21" s="199" customFormat="1" ht="23" customHeight="1" spans="1:13">
      <c r="A21" s="207" t="s">
        <v>2689</v>
      </c>
      <c r="B21" s="160" t="s">
        <v>47</v>
      </c>
      <c r="C21" s="160" t="s">
        <v>47</v>
      </c>
      <c r="D21" s="160" t="s">
        <v>47</v>
      </c>
      <c r="E21" s="209" t="str">
        <f t="shared" si="0"/>
        <v/>
      </c>
      <c r="F21" s="209" t="str">
        <f t="shared" si="1"/>
        <v/>
      </c>
      <c r="G21" s="189" t="s">
        <v>2690</v>
      </c>
      <c r="H21" s="160" t="s">
        <v>47</v>
      </c>
      <c r="I21" s="160" t="s">
        <v>47</v>
      </c>
      <c r="J21" s="160" t="s">
        <v>47</v>
      </c>
      <c r="K21" s="209" t="str">
        <f t="shared" si="3"/>
        <v/>
      </c>
      <c r="L21" s="209" t="str">
        <f t="shared" si="4"/>
        <v/>
      </c>
      <c r="M21" s="189" t="s">
        <v>47</v>
      </c>
    </row>
    <row r="22" s="199" customFormat="1" ht="23" customHeight="1" spans="1:13">
      <c r="A22" s="207" t="s">
        <v>2691</v>
      </c>
      <c r="B22" s="208">
        <f>SUM(B23:B24)</f>
        <v>0</v>
      </c>
      <c r="C22" s="208">
        <f>SUM(C23:C24)</f>
        <v>0</v>
      </c>
      <c r="D22" s="208">
        <f>SUM(D23:D24)</f>
        <v>0</v>
      </c>
      <c r="E22" s="209" t="str">
        <f t="shared" si="0"/>
        <v/>
      </c>
      <c r="F22" s="209" t="str">
        <f t="shared" si="1"/>
        <v/>
      </c>
      <c r="G22" s="189" t="s">
        <v>2669</v>
      </c>
      <c r="H22" s="208">
        <f t="shared" ref="H22:J22" si="8">SUM(H23:H28)</f>
        <v>0</v>
      </c>
      <c r="I22" s="208">
        <f t="shared" si="8"/>
        <v>0</v>
      </c>
      <c r="J22" s="208">
        <f t="shared" si="8"/>
        <v>0</v>
      </c>
      <c r="K22" s="209" t="str">
        <f t="shared" si="3"/>
        <v/>
      </c>
      <c r="L22" s="209" t="str">
        <f t="shared" si="4"/>
        <v/>
      </c>
      <c r="M22" s="189" t="s">
        <v>47</v>
      </c>
    </row>
    <row r="23" s="199" customFormat="1" ht="23" customHeight="1" spans="1:13">
      <c r="A23" s="207" t="s">
        <v>2692</v>
      </c>
      <c r="B23" s="160" t="s">
        <v>47</v>
      </c>
      <c r="C23" s="160" t="s">
        <v>47</v>
      </c>
      <c r="D23" s="160" t="s">
        <v>47</v>
      </c>
      <c r="E23" s="209" t="str">
        <f t="shared" si="0"/>
        <v/>
      </c>
      <c r="F23" s="209" t="str">
        <f t="shared" si="1"/>
        <v/>
      </c>
      <c r="G23" s="189" t="s">
        <v>787</v>
      </c>
      <c r="H23" s="160" t="s">
        <v>47</v>
      </c>
      <c r="I23" s="160" t="s">
        <v>47</v>
      </c>
      <c r="J23" s="160" t="s">
        <v>47</v>
      </c>
      <c r="K23" s="209" t="str">
        <f t="shared" si="3"/>
        <v/>
      </c>
      <c r="L23" s="209" t="str">
        <f t="shared" si="4"/>
        <v/>
      </c>
      <c r="M23" s="189" t="s">
        <v>47</v>
      </c>
    </row>
    <row r="24" s="199" customFormat="1" ht="23" customHeight="1" spans="1:13">
      <c r="A24" s="207" t="s">
        <v>2693</v>
      </c>
      <c r="B24" s="160" t="s">
        <v>47</v>
      </c>
      <c r="C24" s="160" t="s">
        <v>47</v>
      </c>
      <c r="D24" s="160" t="s">
        <v>47</v>
      </c>
      <c r="E24" s="209" t="str">
        <f t="shared" si="0"/>
        <v/>
      </c>
      <c r="F24" s="209" t="str">
        <f t="shared" si="1"/>
        <v/>
      </c>
      <c r="G24" s="189" t="s">
        <v>805</v>
      </c>
      <c r="H24" s="160" t="s">
        <v>47</v>
      </c>
      <c r="I24" s="160" t="s">
        <v>47</v>
      </c>
      <c r="J24" s="160" t="s">
        <v>47</v>
      </c>
      <c r="K24" s="209" t="str">
        <f t="shared" si="3"/>
        <v/>
      </c>
      <c r="L24" s="209" t="str">
        <f t="shared" si="4"/>
        <v/>
      </c>
      <c r="M24" s="189" t="s">
        <v>47</v>
      </c>
    </row>
    <row r="25" s="199" customFormat="1" ht="23" customHeight="1" spans="1:13">
      <c r="A25" s="207" t="s">
        <v>2694</v>
      </c>
      <c r="B25" s="160">
        <v>105</v>
      </c>
      <c r="C25" s="160">
        <v>311</v>
      </c>
      <c r="D25" s="160">
        <v>180</v>
      </c>
      <c r="E25" s="209">
        <f t="shared" si="0"/>
        <v>1.71428571428571</v>
      </c>
      <c r="F25" s="209">
        <f t="shared" si="1"/>
        <v>0.578778135048232</v>
      </c>
      <c r="G25" s="189" t="s">
        <v>816</v>
      </c>
      <c r="H25" s="160" t="s">
        <v>47</v>
      </c>
      <c r="I25" s="160" t="s">
        <v>47</v>
      </c>
      <c r="J25" s="160" t="s">
        <v>47</v>
      </c>
      <c r="K25" s="209" t="str">
        <f t="shared" si="3"/>
        <v/>
      </c>
      <c r="L25" s="209" t="str">
        <f t="shared" si="4"/>
        <v/>
      </c>
      <c r="M25" s="189" t="s">
        <v>47</v>
      </c>
    </row>
    <row r="26" s="199" customFormat="1" ht="23" customHeight="1" spans="1:13">
      <c r="A26" s="207" t="s">
        <v>2695</v>
      </c>
      <c r="B26" s="160" t="s">
        <v>47</v>
      </c>
      <c r="C26" s="160" t="s">
        <v>47</v>
      </c>
      <c r="D26" s="160" t="s">
        <v>47</v>
      </c>
      <c r="E26" s="209" t="str">
        <f t="shared" si="0"/>
        <v/>
      </c>
      <c r="F26" s="209" t="str">
        <f t="shared" si="1"/>
        <v/>
      </c>
      <c r="G26" s="189" t="s">
        <v>825</v>
      </c>
      <c r="H26" s="160" t="s">
        <v>47</v>
      </c>
      <c r="I26" s="160" t="s">
        <v>47</v>
      </c>
      <c r="J26" s="160" t="s">
        <v>47</v>
      </c>
      <c r="K26" s="209" t="str">
        <f t="shared" si="3"/>
        <v/>
      </c>
      <c r="L26" s="209" t="str">
        <f t="shared" si="4"/>
        <v/>
      </c>
      <c r="M26" s="189" t="s">
        <v>47</v>
      </c>
    </row>
    <row r="27" s="199" customFormat="1" ht="23" customHeight="1" spans="1:13">
      <c r="A27" s="207" t="s">
        <v>2696</v>
      </c>
      <c r="B27" s="208">
        <f>SUM(B28)</f>
        <v>0</v>
      </c>
      <c r="C27" s="208">
        <f>SUM(C28)</f>
        <v>0</v>
      </c>
      <c r="D27" s="208">
        <f>SUM(D28)</f>
        <v>0</v>
      </c>
      <c r="E27" s="209" t="str">
        <f t="shared" si="0"/>
        <v/>
      </c>
      <c r="F27" s="209" t="str">
        <f t="shared" si="1"/>
        <v/>
      </c>
      <c r="G27" s="189" t="s">
        <v>865</v>
      </c>
      <c r="H27" s="160" t="s">
        <v>47</v>
      </c>
      <c r="I27" s="160" t="s">
        <v>47</v>
      </c>
      <c r="J27" s="160" t="s">
        <v>47</v>
      </c>
      <c r="K27" s="209" t="str">
        <f t="shared" si="3"/>
        <v/>
      </c>
      <c r="L27" s="209" t="str">
        <f t="shared" si="4"/>
        <v/>
      </c>
      <c r="M27" s="189" t="s">
        <v>47</v>
      </c>
    </row>
    <row r="28" s="199" customFormat="1" ht="23" customHeight="1" spans="1:13">
      <c r="A28" s="207" t="s">
        <v>2697</v>
      </c>
      <c r="B28" s="160" t="s">
        <v>47</v>
      </c>
      <c r="C28" s="160" t="s">
        <v>47</v>
      </c>
      <c r="D28" s="160" t="s">
        <v>47</v>
      </c>
      <c r="E28" s="209" t="str">
        <f t="shared" si="0"/>
        <v/>
      </c>
      <c r="F28" s="209" t="str">
        <f t="shared" si="1"/>
        <v/>
      </c>
      <c r="G28" s="189" t="s">
        <v>2698</v>
      </c>
      <c r="H28" s="160" t="s">
        <v>47</v>
      </c>
      <c r="I28" s="160" t="s">
        <v>47</v>
      </c>
      <c r="J28" s="160" t="s">
        <v>47</v>
      </c>
      <c r="K28" s="209" t="str">
        <f t="shared" si="3"/>
        <v/>
      </c>
      <c r="L28" s="209" t="str">
        <f t="shared" si="4"/>
        <v/>
      </c>
      <c r="M28" s="189" t="s">
        <v>47</v>
      </c>
    </row>
    <row r="29" s="199" customFormat="1" ht="23" customHeight="1" spans="1:13">
      <c r="A29" s="207" t="s">
        <v>2699</v>
      </c>
      <c r="B29" s="160" t="s">
        <v>47</v>
      </c>
      <c r="C29" s="160" t="s">
        <v>47</v>
      </c>
      <c r="D29" s="160" t="s">
        <v>47</v>
      </c>
      <c r="E29" s="209" t="str">
        <f t="shared" si="0"/>
        <v/>
      </c>
      <c r="F29" s="209" t="str">
        <f t="shared" si="1"/>
        <v/>
      </c>
      <c r="G29" s="189" t="s">
        <v>882</v>
      </c>
      <c r="H29" s="208">
        <f t="shared" ref="H29:J29" si="9">SUM(H30,H36,H42,H45)</f>
        <v>0</v>
      </c>
      <c r="I29" s="208">
        <f t="shared" si="9"/>
        <v>0</v>
      </c>
      <c r="J29" s="208">
        <f t="shared" si="9"/>
        <v>0</v>
      </c>
      <c r="K29" s="209" t="str">
        <f t="shared" si="3"/>
        <v/>
      </c>
      <c r="L29" s="209" t="str">
        <f t="shared" si="4"/>
        <v/>
      </c>
      <c r="M29" s="189" t="s">
        <v>47</v>
      </c>
    </row>
    <row r="30" s="199" customFormat="1" ht="23" customHeight="1" spans="1:13">
      <c r="A30" s="207" t="s">
        <v>2700</v>
      </c>
      <c r="B30" s="160">
        <v>324</v>
      </c>
      <c r="C30" s="160">
        <v>197</v>
      </c>
      <c r="D30" s="160">
        <v>400</v>
      </c>
      <c r="E30" s="209">
        <f t="shared" si="0"/>
        <v>1.23456790123457</v>
      </c>
      <c r="F30" s="209">
        <f t="shared" si="1"/>
        <v>2.03045685279188</v>
      </c>
      <c r="G30" s="189" t="s">
        <v>2701</v>
      </c>
      <c r="H30" s="208">
        <f t="shared" ref="H30:J30" si="10">SUM(H31:H35)</f>
        <v>0</v>
      </c>
      <c r="I30" s="208">
        <f t="shared" si="10"/>
        <v>0</v>
      </c>
      <c r="J30" s="208">
        <f t="shared" si="10"/>
        <v>0</v>
      </c>
      <c r="K30" s="209" t="str">
        <f t="shared" si="3"/>
        <v/>
      </c>
      <c r="L30" s="209" t="str">
        <f t="shared" si="4"/>
        <v/>
      </c>
      <c r="M30" s="189" t="s">
        <v>47</v>
      </c>
    </row>
    <row r="31" s="199" customFormat="1" ht="23" customHeight="1" spans="1:13">
      <c r="A31" s="207" t="s">
        <v>2702</v>
      </c>
      <c r="B31" s="208">
        <f>SUM(B32:B36)</f>
        <v>0</v>
      </c>
      <c r="C31" s="208">
        <f>SUM(C32:C36)</f>
        <v>0</v>
      </c>
      <c r="D31" s="208">
        <f>SUM(D32:D36)</f>
        <v>0</v>
      </c>
      <c r="E31" s="209" t="str">
        <f t="shared" si="0"/>
        <v/>
      </c>
      <c r="F31" s="209" t="str">
        <f t="shared" si="1"/>
        <v/>
      </c>
      <c r="G31" s="189" t="s">
        <v>2703</v>
      </c>
      <c r="H31" s="160" t="s">
        <v>47</v>
      </c>
      <c r="I31" s="160" t="s">
        <v>47</v>
      </c>
      <c r="J31" s="160" t="s">
        <v>47</v>
      </c>
      <c r="K31" s="209" t="str">
        <f t="shared" si="3"/>
        <v/>
      </c>
      <c r="L31" s="209" t="str">
        <f t="shared" si="4"/>
        <v/>
      </c>
      <c r="M31" s="189" t="s">
        <v>47</v>
      </c>
    </row>
    <row r="32" s="199" customFormat="1" ht="23" customHeight="1" spans="1:13">
      <c r="A32" s="207" t="s">
        <v>2704</v>
      </c>
      <c r="B32" s="160" t="s">
        <v>47</v>
      </c>
      <c r="C32" s="160" t="s">
        <v>47</v>
      </c>
      <c r="D32" s="160" t="s">
        <v>47</v>
      </c>
      <c r="E32" s="209" t="str">
        <f t="shared" si="0"/>
        <v/>
      </c>
      <c r="F32" s="209" t="str">
        <f t="shared" si="1"/>
        <v/>
      </c>
      <c r="G32" s="189" t="s">
        <v>2705</v>
      </c>
      <c r="H32" s="160" t="s">
        <v>47</v>
      </c>
      <c r="I32" s="160" t="s">
        <v>47</v>
      </c>
      <c r="J32" s="160" t="s">
        <v>47</v>
      </c>
      <c r="K32" s="209" t="str">
        <f t="shared" si="3"/>
        <v/>
      </c>
      <c r="L32" s="209" t="str">
        <f t="shared" si="4"/>
        <v/>
      </c>
      <c r="M32" s="189" t="s">
        <v>47</v>
      </c>
    </row>
    <row r="33" s="199" customFormat="1" ht="23" customHeight="1" spans="1:13">
      <c r="A33" s="207" t="s">
        <v>2706</v>
      </c>
      <c r="B33" s="160" t="s">
        <v>47</v>
      </c>
      <c r="C33" s="160" t="s">
        <v>47</v>
      </c>
      <c r="D33" s="160" t="s">
        <v>47</v>
      </c>
      <c r="E33" s="209" t="str">
        <f t="shared" si="0"/>
        <v/>
      </c>
      <c r="F33" s="209" t="str">
        <f t="shared" si="1"/>
        <v/>
      </c>
      <c r="G33" s="189" t="s">
        <v>2707</v>
      </c>
      <c r="H33" s="160" t="s">
        <v>47</v>
      </c>
      <c r="I33" s="160" t="s">
        <v>47</v>
      </c>
      <c r="J33" s="160" t="s">
        <v>47</v>
      </c>
      <c r="K33" s="209" t="str">
        <f t="shared" si="3"/>
        <v/>
      </c>
      <c r="L33" s="209" t="str">
        <f t="shared" si="4"/>
        <v/>
      </c>
      <c r="M33" s="189" t="s">
        <v>47</v>
      </c>
    </row>
    <row r="34" s="199" customFormat="1" ht="23" customHeight="1" spans="1:13">
      <c r="A34" s="207" t="s">
        <v>2708</v>
      </c>
      <c r="B34" s="160" t="s">
        <v>47</v>
      </c>
      <c r="C34" s="160" t="s">
        <v>47</v>
      </c>
      <c r="D34" s="160" t="s">
        <v>47</v>
      </c>
      <c r="E34" s="209" t="str">
        <f t="shared" si="0"/>
        <v/>
      </c>
      <c r="F34" s="209" t="str">
        <f t="shared" si="1"/>
        <v/>
      </c>
      <c r="G34" s="189" t="s">
        <v>2709</v>
      </c>
      <c r="H34" s="160" t="s">
        <v>47</v>
      </c>
      <c r="I34" s="160" t="s">
        <v>47</v>
      </c>
      <c r="J34" s="160" t="s">
        <v>47</v>
      </c>
      <c r="K34" s="209" t="str">
        <f t="shared" si="3"/>
        <v/>
      </c>
      <c r="L34" s="209" t="str">
        <f t="shared" si="4"/>
        <v/>
      </c>
      <c r="M34" s="189" t="s">
        <v>47</v>
      </c>
    </row>
    <row r="35" s="199" customFormat="1" ht="23" customHeight="1" spans="1:13">
      <c r="A35" s="207" t="s">
        <v>2710</v>
      </c>
      <c r="B35" s="160" t="s">
        <v>47</v>
      </c>
      <c r="C35" s="160" t="s">
        <v>47</v>
      </c>
      <c r="D35" s="160" t="s">
        <v>47</v>
      </c>
      <c r="E35" s="209" t="str">
        <f t="shared" si="0"/>
        <v/>
      </c>
      <c r="F35" s="209" t="str">
        <f t="shared" si="1"/>
        <v/>
      </c>
      <c r="G35" s="189" t="s">
        <v>2711</v>
      </c>
      <c r="H35" s="160" t="s">
        <v>47</v>
      </c>
      <c r="I35" s="160" t="s">
        <v>47</v>
      </c>
      <c r="J35" s="160" t="s">
        <v>47</v>
      </c>
      <c r="K35" s="209" t="str">
        <f t="shared" si="3"/>
        <v/>
      </c>
      <c r="L35" s="209" t="str">
        <f t="shared" si="4"/>
        <v/>
      </c>
      <c r="M35" s="189" t="s">
        <v>47</v>
      </c>
    </row>
    <row r="36" s="199" customFormat="1" ht="23" customHeight="1" spans="1:13">
      <c r="A36" s="207" t="s">
        <v>2712</v>
      </c>
      <c r="B36" s="160" t="s">
        <v>47</v>
      </c>
      <c r="C36" s="160" t="s">
        <v>47</v>
      </c>
      <c r="D36" s="160" t="s">
        <v>47</v>
      </c>
      <c r="E36" s="209" t="str">
        <f t="shared" si="0"/>
        <v/>
      </c>
      <c r="F36" s="209" t="str">
        <f t="shared" si="1"/>
        <v/>
      </c>
      <c r="G36" s="189" t="s">
        <v>2713</v>
      </c>
      <c r="H36" s="208">
        <f t="shared" ref="H36:J36" si="11">SUM(H37:H41)</f>
        <v>0</v>
      </c>
      <c r="I36" s="208">
        <f t="shared" si="11"/>
        <v>0</v>
      </c>
      <c r="J36" s="208">
        <f t="shared" si="11"/>
        <v>0</v>
      </c>
      <c r="K36" s="209" t="str">
        <f t="shared" si="3"/>
        <v/>
      </c>
      <c r="L36" s="209" t="str">
        <f t="shared" si="4"/>
        <v/>
      </c>
      <c r="M36" s="189" t="s">
        <v>47</v>
      </c>
    </row>
    <row r="37" s="199" customFormat="1" ht="23" customHeight="1" spans="1:13">
      <c r="A37" s="207" t="s">
        <v>2714</v>
      </c>
      <c r="B37" s="160" t="s">
        <v>47</v>
      </c>
      <c r="C37" s="160" t="s">
        <v>47</v>
      </c>
      <c r="D37" s="160" t="s">
        <v>47</v>
      </c>
      <c r="E37" s="209" t="str">
        <f t="shared" si="0"/>
        <v/>
      </c>
      <c r="F37" s="209" t="str">
        <f t="shared" si="1"/>
        <v/>
      </c>
      <c r="G37" s="189" t="s">
        <v>2715</v>
      </c>
      <c r="H37" s="160" t="s">
        <v>47</v>
      </c>
      <c r="I37" s="160" t="s">
        <v>47</v>
      </c>
      <c r="J37" s="160" t="s">
        <v>47</v>
      </c>
      <c r="K37" s="209" t="str">
        <f t="shared" si="3"/>
        <v/>
      </c>
      <c r="L37" s="209" t="str">
        <f t="shared" si="4"/>
        <v/>
      </c>
      <c r="M37" s="189" t="s">
        <v>47</v>
      </c>
    </row>
    <row r="38" s="199" customFormat="1" ht="23" customHeight="1" spans="1:13">
      <c r="A38" s="207" t="s">
        <v>2716</v>
      </c>
      <c r="B38" s="160" t="s">
        <v>47</v>
      </c>
      <c r="C38" s="160" t="s">
        <v>47</v>
      </c>
      <c r="D38" s="160" t="s">
        <v>47</v>
      </c>
      <c r="E38" s="209" t="str">
        <f t="shared" si="0"/>
        <v/>
      </c>
      <c r="F38" s="209" t="str">
        <f t="shared" si="1"/>
        <v/>
      </c>
      <c r="G38" s="189" t="s">
        <v>2717</v>
      </c>
      <c r="H38" s="160" t="s">
        <v>47</v>
      </c>
      <c r="I38" s="160" t="s">
        <v>47</v>
      </c>
      <c r="J38" s="160" t="s">
        <v>47</v>
      </c>
      <c r="K38" s="209" t="str">
        <f t="shared" si="3"/>
        <v/>
      </c>
      <c r="L38" s="209" t="str">
        <f t="shared" si="4"/>
        <v/>
      </c>
      <c r="M38" s="189" t="s">
        <v>47</v>
      </c>
    </row>
    <row r="39" s="199" customFormat="1" ht="23" customHeight="1" spans="1:13">
      <c r="A39" s="207" t="s">
        <v>2718</v>
      </c>
      <c r="B39" s="160" t="s">
        <v>47</v>
      </c>
      <c r="C39" s="160" t="s">
        <v>47</v>
      </c>
      <c r="D39" s="160" t="s">
        <v>47</v>
      </c>
      <c r="E39" s="209" t="str">
        <f t="shared" si="0"/>
        <v/>
      </c>
      <c r="F39" s="209" t="str">
        <f t="shared" si="1"/>
        <v/>
      </c>
      <c r="G39" s="189" t="s">
        <v>2719</v>
      </c>
      <c r="H39" s="160" t="s">
        <v>47</v>
      </c>
      <c r="I39" s="160" t="s">
        <v>47</v>
      </c>
      <c r="J39" s="160" t="s">
        <v>47</v>
      </c>
      <c r="K39" s="209" t="str">
        <f t="shared" si="3"/>
        <v/>
      </c>
      <c r="L39" s="209" t="str">
        <f t="shared" si="4"/>
        <v/>
      </c>
      <c r="M39" s="189" t="s">
        <v>47</v>
      </c>
    </row>
    <row r="40" s="199" customFormat="1" ht="23" customHeight="1" spans="1:13">
      <c r="A40" s="207" t="s">
        <v>2720</v>
      </c>
      <c r="B40" s="160" t="s">
        <v>47</v>
      </c>
      <c r="C40" s="160">
        <v>1180</v>
      </c>
      <c r="D40" s="160" t="s">
        <v>47</v>
      </c>
      <c r="E40" s="209" t="str">
        <f t="shared" si="0"/>
        <v/>
      </c>
      <c r="F40" s="209" t="str">
        <f t="shared" si="1"/>
        <v/>
      </c>
      <c r="G40" s="189" t="s">
        <v>2721</v>
      </c>
      <c r="H40" s="160" t="s">
        <v>47</v>
      </c>
      <c r="I40" s="160" t="s">
        <v>47</v>
      </c>
      <c r="J40" s="160" t="s">
        <v>47</v>
      </c>
      <c r="K40" s="209" t="str">
        <f t="shared" si="3"/>
        <v/>
      </c>
      <c r="L40" s="209" t="str">
        <f t="shared" si="4"/>
        <v/>
      </c>
      <c r="M40" s="189" t="s">
        <v>47</v>
      </c>
    </row>
    <row r="41" s="199" customFormat="1" ht="23" customHeight="1" spans="1:13">
      <c r="A41" s="207" t="s">
        <v>2722</v>
      </c>
      <c r="B41" s="208">
        <f>SUM(B42:B44,B48:B53,B56:B57)</f>
        <v>0</v>
      </c>
      <c r="C41" s="208">
        <f>SUM(C42:C44,C48:C53,C56:C57)</f>
        <v>0</v>
      </c>
      <c r="D41" s="208">
        <f>SUM(D42:D44,D48:D53,D56:D57)</f>
        <v>0</v>
      </c>
      <c r="E41" s="209" t="str">
        <f t="shared" si="0"/>
        <v/>
      </c>
      <c r="F41" s="209" t="str">
        <f t="shared" si="1"/>
        <v/>
      </c>
      <c r="G41" s="189" t="s">
        <v>2723</v>
      </c>
      <c r="H41" s="160" t="s">
        <v>47</v>
      </c>
      <c r="I41" s="160" t="s">
        <v>47</v>
      </c>
      <c r="J41" s="160" t="s">
        <v>47</v>
      </c>
      <c r="K41" s="209" t="str">
        <f t="shared" si="3"/>
        <v/>
      </c>
      <c r="L41" s="209" t="str">
        <f t="shared" si="4"/>
        <v/>
      </c>
      <c r="M41" s="189" t="s">
        <v>47</v>
      </c>
    </row>
    <row r="42" s="199" customFormat="1" ht="23" customHeight="1" spans="1:13">
      <c r="A42" s="207" t="s">
        <v>2724</v>
      </c>
      <c r="B42" s="160" t="s">
        <v>47</v>
      </c>
      <c r="C42" s="160" t="s">
        <v>47</v>
      </c>
      <c r="D42" s="160" t="s">
        <v>47</v>
      </c>
      <c r="E42" s="209" t="str">
        <f t="shared" si="0"/>
        <v/>
      </c>
      <c r="F42" s="209" t="str">
        <f t="shared" si="1"/>
        <v/>
      </c>
      <c r="G42" s="189" t="s">
        <v>2725</v>
      </c>
      <c r="H42" s="208">
        <f t="shared" ref="H42:J42" si="12">SUM(H43:H44)</f>
        <v>0</v>
      </c>
      <c r="I42" s="208">
        <f t="shared" si="12"/>
        <v>0</v>
      </c>
      <c r="J42" s="208">
        <f t="shared" si="12"/>
        <v>0</v>
      </c>
      <c r="K42" s="209" t="str">
        <f t="shared" si="3"/>
        <v/>
      </c>
      <c r="L42" s="209" t="str">
        <f t="shared" si="4"/>
        <v/>
      </c>
      <c r="M42" s="189" t="s">
        <v>47</v>
      </c>
    </row>
    <row r="43" s="199" customFormat="1" ht="23" customHeight="1" spans="1:13">
      <c r="A43" s="207" t="s">
        <v>2726</v>
      </c>
      <c r="B43" s="160" t="s">
        <v>47</v>
      </c>
      <c r="C43" s="160" t="s">
        <v>47</v>
      </c>
      <c r="D43" s="160" t="s">
        <v>47</v>
      </c>
      <c r="E43" s="209" t="str">
        <f t="shared" si="0"/>
        <v/>
      </c>
      <c r="F43" s="209" t="str">
        <f t="shared" si="1"/>
        <v/>
      </c>
      <c r="G43" s="189" t="s">
        <v>2727</v>
      </c>
      <c r="H43" s="160" t="s">
        <v>47</v>
      </c>
      <c r="I43" s="160" t="s">
        <v>47</v>
      </c>
      <c r="J43" s="160" t="s">
        <v>47</v>
      </c>
      <c r="K43" s="209" t="str">
        <f t="shared" si="3"/>
        <v/>
      </c>
      <c r="L43" s="209" t="str">
        <f t="shared" si="4"/>
        <v/>
      </c>
      <c r="M43" s="189" t="s">
        <v>47</v>
      </c>
    </row>
    <row r="44" s="199" customFormat="1" ht="23" customHeight="1" spans="1:13">
      <c r="A44" s="207" t="s">
        <v>2728</v>
      </c>
      <c r="B44" s="208">
        <f>SUM(B45:B47)</f>
        <v>0</v>
      </c>
      <c r="C44" s="208">
        <f>SUM(C45:C47)</f>
        <v>0</v>
      </c>
      <c r="D44" s="208">
        <f>SUM(D45:D47)</f>
        <v>0</v>
      </c>
      <c r="E44" s="209" t="str">
        <f t="shared" si="0"/>
        <v/>
      </c>
      <c r="F44" s="209" t="str">
        <f t="shared" si="1"/>
        <v/>
      </c>
      <c r="G44" s="189" t="s">
        <v>2729</v>
      </c>
      <c r="H44" s="160" t="s">
        <v>47</v>
      </c>
      <c r="I44" s="160" t="s">
        <v>47</v>
      </c>
      <c r="J44" s="160" t="s">
        <v>47</v>
      </c>
      <c r="K44" s="209" t="str">
        <f t="shared" si="3"/>
        <v/>
      </c>
      <c r="L44" s="209" t="str">
        <f t="shared" si="4"/>
        <v/>
      </c>
      <c r="M44" s="189" t="s">
        <v>47</v>
      </c>
    </row>
    <row r="45" s="199" customFormat="1" ht="23" customHeight="1" spans="1:13">
      <c r="A45" s="207" t="s">
        <v>2730</v>
      </c>
      <c r="B45" s="160" t="s">
        <v>47</v>
      </c>
      <c r="C45" s="160" t="s">
        <v>47</v>
      </c>
      <c r="D45" s="160" t="s">
        <v>47</v>
      </c>
      <c r="E45" s="209" t="str">
        <f t="shared" si="0"/>
        <v/>
      </c>
      <c r="F45" s="209" t="str">
        <f t="shared" si="1"/>
        <v/>
      </c>
      <c r="G45" s="210" t="s">
        <v>2669</v>
      </c>
      <c r="H45" s="208">
        <f t="shared" ref="H45:J45" si="13">SUM(H46:H51)</f>
        <v>0</v>
      </c>
      <c r="I45" s="208">
        <f t="shared" si="13"/>
        <v>0</v>
      </c>
      <c r="J45" s="208">
        <f t="shared" si="13"/>
        <v>0</v>
      </c>
      <c r="K45" s="209" t="str">
        <f t="shared" si="3"/>
        <v/>
      </c>
      <c r="L45" s="209" t="str">
        <f t="shared" si="4"/>
        <v/>
      </c>
      <c r="M45" s="189" t="s">
        <v>2731</v>
      </c>
    </row>
    <row r="46" s="199" customFormat="1" ht="23" customHeight="1" spans="1:13">
      <c r="A46" s="207" t="s">
        <v>2732</v>
      </c>
      <c r="B46" s="160" t="s">
        <v>47</v>
      </c>
      <c r="C46" s="160" t="s">
        <v>47</v>
      </c>
      <c r="D46" s="160" t="s">
        <v>47</v>
      </c>
      <c r="E46" s="209" t="str">
        <f t="shared" si="0"/>
        <v/>
      </c>
      <c r="F46" s="209" t="str">
        <f t="shared" si="1"/>
        <v/>
      </c>
      <c r="G46" s="189" t="s">
        <v>884</v>
      </c>
      <c r="H46" s="160" t="s">
        <v>47</v>
      </c>
      <c r="I46" s="160" t="s">
        <v>47</v>
      </c>
      <c r="J46" s="160" t="s">
        <v>47</v>
      </c>
      <c r="K46" s="209" t="str">
        <f t="shared" si="3"/>
        <v/>
      </c>
      <c r="L46" s="209" t="str">
        <f t="shared" si="4"/>
        <v/>
      </c>
      <c r="M46" s="189" t="s">
        <v>2731</v>
      </c>
    </row>
    <row r="47" s="199" customFormat="1" ht="23" customHeight="1" spans="1:13">
      <c r="A47" s="207" t="s">
        <v>2733</v>
      </c>
      <c r="B47" s="160" t="s">
        <v>47</v>
      </c>
      <c r="C47" s="160" t="s">
        <v>47</v>
      </c>
      <c r="D47" s="160" t="s">
        <v>47</v>
      </c>
      <c r="E47" s="209" t="str">
        <f t="shared" si="0"/>
        <v/>
      </c>
      <c r="F47" s="209" t="str">
        <f t="shared" si="1"/>
        <v/>
      </c>
      <c r="G47" s="189" t="s">
        <v>913</v>
      </c>
      <c r="H47" s="160" t="s">
        <v>47</v>
      </c>
      <c r="I47" s="160" t="s">
        <v>47</v>
      </c>
      <c r="J47" s="160" t="s">
        <v>47</v>
      </c>
      <c r="K47" s="209" t="str">
        <f t="shared" si="3"/>
        <v/>
      </c>
      <c r="L47" s="209" t="str">
        <f t="shared" si="4"/>
        <v/>
      </c>
      <c r="M47" s="189" t="s">
        <v>2731</v>
      </c>
    </row>
    <row r="48" s="199" customFormat="1" ht="23" customHeight="1" spans="1:13">
      <c r="A48" s="207" t="s">
        <v>2734</v>
      </c>
      <c r="B48" s="160" t="s">
        <v>47</v>
      </c>
      <c r="C48" s="160" t="s">
        <v>47</v>
      </c>
      <c r="D48" s="160" t="s">
        <v>47</v>
      </c>
      <c r="E48" s="209" t="str">
        <f t="shared" si="0"/>
        <v/>
      </c>
      <c r="F48" s="209" t="str">
        <f t="shared" si="1"/>
        <v/>
      </c>
      <c r="G48" s="189" t="s">
        <v>926</v>
      </c>
      <c r="H48" s="160" t="s">
        <v>47</v>
      </c>
      <c r="I48" s="160" t="s">
        <v>47</v>
      </c>
      <c r="J48" s="160" t="s">
        <v>47</v>
      </c>
      <c r="K48" s="209" t="str">
        <f t="shared" si="3"/>
        <v/>
      </c>
      <c r="L48" s="209" t="str">
        <f t="shared" si="4"/>
        <v/>
      </c>
      <c r="M48" s="189" t="s">
        <v>2731</v>
      </c>
    </row>
    <row r="49" s="199" customFormat="1" ht="23" customHeight="1" spans="1:13">
      <c r="A49" s="207" t="s">
        <v>2735</v>
      </c>
      <c r="B49" s="160" t="s">
        <v>47</v>
      </c>
      <c r="C49" s="160" t="s">
        <v>47</v>
      </c>
      <c r="D49" s="160" t="s">
        <v>47</v>
      </c>
      <c r="E49" s="209" t="str">
        <f t="shared" si="0"/>
        <v/>
      </c>
      <c r="F49" s="209" t="str">
        <f t="shared" si="1"/>
        <v/>
      </c>
      <c r="G49" s="189" t="s">
        <v>945</v>
      </c>
      <c r="H49" s="160" t="s">
        <v>47</v>
      </c>
      <c r="I49" s="160" t="s">
        <v>47</v>
      </c>
      <c r="J49" s="160" t="s">
        <v>47</v>
      </c>
      <c r="K49" s="209" t="str">
        <f t="shared" si="3"/>
        <v/>
      </c>
      <c r="L49" s="209" t="str">
        <f t="shared" si="4"/>
        <v/>
      </c>
      <c r="M49" s="189" t="s">
        <v>2731</v>
      </c>
    </row>
    <row r="50" s="199" customFormat="1" ht="23" customHeight="1" spans="1:13">
      <c r="A50" s="207" t="s">
        <v>2736</v>
      </c>
      <c r="B50" s="160" t="s">
        <v>47</v>
      </c>
      <c r="C50" s="160" t="s">
        <v>47</v>
      </c>
      <c r="D50" s="160" t="s">
        <v>47</v>
      </c>
      <c r="E50" s="209" t="str">
        <f t="shared" si="0"/>
        <v/>
      </c>
      <c r="F50" s="209" t="str">
        <f t="shared" si="1"/>
        <v/>
      </c>
      <c r="G50" s="189" t="s">
        <v>960</v>
      </c>
      <c r="H50" s="160" t="s">
        <v>47</v>
      </c>
      <c r="I50" s="160" t="s">
        <v>47</v>
      </c>
      <c r="J50" s="160" t="s">
        <v>47</v>
      </c>
      <c r="K50" s="209" t="str">
        <f t="shared" si="3"/>
        <v/>
      </c>
      <c r="L50" s="209" t="str">
        <f t="shared" si="4"/>
        <v/>
      </c>
      <c r="M50" s="189" t="s">
        <v>2731</v>
      </c>
    </row>
    <row r="51" s="199" customFormat="1" ht="23" customHeight="1" spans="1:13">
      <c r="A51" s="207" t="s">
        <v>2737</v>
      </c>
      <c r="B51" s="160" t="s">
        <v>47</v>
      </c>
      <c r="C51" s="160" t="s">
        <v>47</v>
      </c>
      <c r="D51" s="160" t="s">
        <v>47</v>
      </c>
      <c r="E51" s="209" t="str">
        <f t="shared" si="0"/>
        <v/>
      </c>
      <c r="F51" s="209" t="str">
        <f t="shared" si="1"/>
        <v/>
      </c>
      <c r="G51" s="189" t="s">
        <v>973</v>
      </c>
      <c r="H51" s="160" t="s">
        <v>47</v>
      </c>
      <c r="I51" s="160" t="s">
        <v>47</v>
      </c>
      <c r="J51" s="160" t="s">
        <v>47</v>
      </c>
      <c r="K51" s="209" t="str">
        <f t="shared" si="3"/>
        <v/>
      </c>
      <c r="L51" s="209" t="str">
        <f t="shared" si="4"/>
        <v/>
      </c>
      <c r="M51" s="189" t="s">
        <v>2731</v>
      </c>
    </row>
    <row r="52" s="199" customFormat="1" ht="23" customHeight="1" spans="1:13">
      <c r="A52" s="207" t="s">
        <v>2738</v>
      </c>
      <c r="B52" s="160" t="s">
        <v>47</v>
      </c>
      <c r="C52" s="160" t="s">
        <v>47</v>
      </c>
      <c r="D52" s="160" t="s">
        <v>47</v>
      </c>
      <c r="E52" s="209" t="str">
        <f t="shared" si="0"/>
        <v/>
      </c>
      <c r="F52" s="209" t="str">
        <f t="shared" si="1"/>
        <v/>
      </c>
      <c r="G52" s="210" t="s">
        <v>980</v>
      </c>
      <c r="H52" s="208">
        <f t="shared" ref="H52:J52" si="14">SUM(H53)</f>
        <v>0</v>
      </c>
      <c r="I52" s="208">
        <f t="shared" si="14"/>
        <v>0</v>
      </c>
      <c r="J52" s="208">
        <f t="shared" si="14"/>
        <v>0</v>
      </c>
      <c r="K52" s="209" t="str">
        <f t="shared" si="3"/>
        <v/>
      </c>
      <c r="L52" s="209" t="str">
        <f t="shared" si="4"/>
        <v/>
      </c>
      <c r="M52" s="189" t="s">
        <v>47</v>
      </c>
    </row>
    <row r="53" s="199" customFormat="1" ht="23" customHeight="1" spans="1:13">
      <c r="A53" s="207" t="s">
        <v>2739</v>
      </c>
      <c r="B53" s="208">
        <f>SUM(B54:B55)</f>
        <v>0</v>
      </c>
      <c r="C53" s="208">
        <f>SUM(C54:C55)</f>
        <v>0</v>
      </c>
      <c r="D53" s="208">
        <f>SUM(D54:D55)</f>
        <v>0</v>
      </c>
      <c r="E53" s="209" t="str">
        <f t="shared" si="0"/>
        <v/>
      </c>
      <c r="F53" s="209" t="str">
        <f t="shared" si="1"/>
        <v/>
      </c>
      <c r="G53" s="210" t="s">
        <v>2669</v>
      </c>
      <c r="H53" s="208">
        <f t="shared" ref="H53:J53" si="15">SUM(H54:H56)</f>
        <v>0</v>
      </c>
      <c r="I53" s="208">
        <f t="shared" si="15"/>
        <v>0</v>
      </c>
      <c r="J53" s="208">
        <f t="shared" si="15"/>
        <v>0</v>
      </c>
      <c r="K53" s="209" t="str">
        <f t="shared" si="3"/>
        <v/>
      </c>
      <c r="L53" s="209" t="str">
        <f t="shared" si="4"/>
        <v/>
      </c>
      <c r="M53" s="189" t="s">
        <v>47</v>
      </c>
    </row>
    <row r="54" s="199" customFormat="1" ht="23" customHeight="1" spans="1:13">
      <c r="A54" s="207" t="s">
        <v>2740</v>
      </c>
      <c r="B54" s="160" t="s">
        <v>47</v>
      </c>
      <c r="C54" s="160" t="s">
        <v>47</v>
      </c>
      <c r="D54" s="160" t="s">
        <v>47</v>
      </c>
      <c r="E54" s="209" t="str">
        <f t="shared" si="0"/>
        <v/>
      </c>
      <c r="F54" s="209" t="str">
        <f t="shared" si="1"/>
        <v/>
      </c>
      <c r="G54" s="189" t="s">
        <v>2741</v>
      </c>
      <c r="H54" s="160" t="s">
        <v>47</v>
      </c>
      <c r="I54" s="160" t="s">
        <v>47</v>
      </c>
      <c r="J54" s="160" t="s">
        <v>47</v>
      </c>
      <c r="K54" s="209" t="str">
        <f t="shared" si="3"/>
        <v/>
      </c>
      <c r="L54" s="209" t="str">
        <f t="shared" si="4"/>
        <v/>
      </c>
      <c r="M54" s="213" t="s">
        <v>47</v>
      </c>
    </row>
    <row r="55" s="199" customFormat="1" ht="23" customHeight="1" spans="1:13">
      <c r="A55" s="207" t="s">
        <v>2742</v>
      </c>
      <c r="B55" s="160" t="s">
        <v>47</v>
      </c>
      <c r="C55" s="160" t="s">
        <v>47</v>
      </c>
      <c r="D55" s="160" t="s">
        <v>47</v>
      </c>
      <c r="E55" s="209" t="str">
        <f t="shared" si="0"/>
        <v/>
      </c>
      <c r="F55" s="209" t="str">
        <f t="shared" si="1"/>
        <v/>
      </c>
      <c r="G55" s="189" t="s">
        <v>2743</v>
      </c>
      <c r="H55" s="160" t="s">
        <v>47</v>
      </c>
      <c r="I55" s="160" t="s">
        <v>47</v>
      </c>
      <c r="J55" s="160" t="s">
        <v>47</v>
      </c>
      <c r="K55" s="209" t="str">
        <f t="shared" si="3"/>
        <v/>
      </c>
      <c r="L55" s="209" t="str">
        <f t="shared" si="4"/>
        <v/>
      </c>
      <c r="M55" s="189" t="s">
        <v>47</v>
      </c>
    </row>
    <row r="56" s="199" customFormat="1" ht="23" customHeight="1" spans="1:13">
      <c r="A56" s="207" t="s">
        <v>2744</v>
      </c>
      <c r="B56" s="160" t="s">
        <v>47</v>
      </c>
      <c r="C56" s="160" t="s">
        <v>47</v>
      </c>
      <c r="D56" s="160" t="s">
        <v>47</v>
      </c>
      <c r="E56" s="209" t="str">
        <f t="shared" si="0"/>
        <v/>
      </c>
      <c r="F56" s="209" t="str">
        <f t="shared" si="1"/>
        <v/>
      </c>
      <c r="G56" s="189" t="s">
        <v>1213</v>
      </c>
      <c r="H56" s="160" t="s">
        <v>47</v>
      </c>
      <c r="I56" s="160" t="s">
        <v>47</v>
      </c>
      <c r="J56" s="160" t="s">
        <v>47</v>
      </c>
      <c r="K56" s="209" t="str">
        <f t="shared" si="3"/>
        <v/>
      </c>
      <c r="L56" s="209" t="str">
        <f t="shared" si="4"/>
        <v/>
      </c>
      <c r="M56" s="189" t="s">
        <v>47</v>
      </c>
    </row>
    <row r="57" s="199" customFormat="1" ht="23" customHeight="1" spans="1:13">
      <c r="A57" s="207" t="s">
        <v>2745</v>
      </c>
      <c r="B57" s="208">
        <f>SUM(B58:B59)</f>
        <v>0</v>
      </c>
      <c r="C57" s="208">
        <f>SUM(C58:C59)</f>
        <v>0</v>
      </c>
      <c r="D57" s="208">
        <f>SUM(D58:D59)</f>
        <v>0</v>
      </c>
      <c r="E57" s="209" t="str">
        <f t="shared" si="0"/>
        <v/>
      </c>
      <c r="F57" s="209" t="str">
        <f t="shared" si="1"/>
        <v/>
      </c>
      <c r="G57" s="210" t="s">
        <v>1216</v>
      </c>
      <c r="H57" s="208">
        <f t="shared" ref="H57:J57" si="16">SUM(H58)</f>
        <v>0</v>
      </c>
      <c r="I57" s="208">
        <f t="shared" si="16"/>
        <v>0</v>
      </c>
      <c r="J57" s="208">
        <f t="shared" si="16"/>
        <v>0</v>
      </c>
      <c r="K57" s="209" t="str">
        <f t="shared" si="3"/>
        <v/>
      </c>
      <c r="L57" s="209" t="str">
        <f t="shared" si="4"/>
        <v/>
      </c>
      <c r="M57" s="189" t="s">
        <v>47</v>
      </c>
    </row>
    <row r="58" s="199" customFormat="1" ht="23" customHeight="1" spans="1:13">
      <c r="A58" s="189" t="s">
        <v>2746</v>
      </c>
      <c r="B58" s="160" t="s">
        <v>47</v>
      </c>
      <c r="C58" s="160" t="s">
        <v>47</v>
      </c>
      <c r="D58" s="160" t="s">
        <v>47</v>
      </c>
      <c r="E58" s="209" t="str">
        <f t="shared" si="0"/>
        <v/>
      </c>
      <c r="F58" s="209" t="str">
        <f t="shared" si="1"/>
        <v/>
      </c>
      <c r="G58" s="210" t="s">
        <v>2669</v>
      </c>
      <c r="H58" s="208">
        <f t="shared" ref="H58:J58" si="17">SUM(H59:H63)</f>
        <v>0</v>
      </c>
      <c r="I58" s="208">
        <f t="shared" si="17"/>
        <v>0</v>
      </c>
      <c r="J58" s="208">
        <f t="shared" si="17"/>
        <v>0</v>
      </c>
      <c r="K58" s="209" t="str">
        <f t="shared" si="3"/>
        <v/>
      </c>
      <c r="L58" s="209" t="str">
        <f t="shared" si="4"/>
        <v/>
      </c>
      <c r="M58" s="189" t="s">
        <v>47</v>
      </c>
    </row>
    <row r="59" s="199" customFormat="1" ht="23" customHeight="1" spans="1:13">
      <c r="A59" s="189" t="s">
        <v>2745</v>
      </c>
      <c r="B59" s="160" t="s">
        <v>47</v>
      </c>
      <c r="C59" s="160" t="s">
        <v>47</v>
      </c>
      <c r="D59" s="160" t="s">
        <v>47</v>
      </c>
      <c r="E59" s="209" t="str">
        <f t="shared" si="0"/>
        <v/>
      </c>
      <c r="F59" s="209" t="str">
        <f t="shared" si="1"/>
        <v/>
      </c>
      <c r="G59" s="189" t="s">
        <v>1225</v>
      </c>
      <c r="H59" s="160" t="s">
        <v>47</v>
      </c>
      <c r="I59" s="160" t="s">
        <v>47</v>
      </c>
      <c r="J59" s="160" t="s">
        <v>47</v>
      </c>
      <c r="K59" s="209" t="str">
        <f t="shared" si="3"/>
        <v/>
      </c>
      <c r="L59" s="209" t="str">
        <f t="shared" si="4"/>
        <v/>
      </c>
      <c r="M59" s="189" t="s">
        <v>47</v>
      </c>
    </row>
    <row r="60" s="199" customFormat="1" ht="23" customHeight="1" spans="1:13">
      <c r="A60" s="189" t="s">
        <v>47</v>
      </c>
      <c r="B60" s="163" t="s">
        <v>47</v>
      </c>
      <c r="C60" s="163" t="s">
        <v>47</v>
      </c>
      <c r="D60" s="163" t="s">
        <v>47</v>
      </c>
      <c r="E60" s="211"/>
      <c r="F60" s="211"/>
      <c r="G60" s="189" t="s">
        <v>1255</v>
      </c>
      <c r="H60" s="160" t="s">
        <v>47</v>
      </c>
      <c r="I60" s="160" t="s">
        <v>47</v>
      </c>
      <c r="J60" s="160" t="s">
        <v>47</v>
      </c>
      <c r="K60" s="209" t="str">
        <f t="shared" si="3"/>
        <v/>
      </c>
      <c r="L60" s="209" t="str">
        <f t="shared" si="4"/>
        <v/>
      </c>
      <c r="M60" s="189" t="s">
        <v>47</v>
      </c>
    </row>
    <row r="61" s="199" customFormat="1" ht="23" customHeight="1" spans="1:13">
      <c r="A61" s="189" t="s">
        <v>47</v>
      </c>
      <c r="B61" s="163" t="s">
        <v>47</v>
      </c>
      <c r="C61" s="163" t="s">
        <v>47</v>
      </c>
      <c r="D61" s="163" t="s">
        <v>47</v>
      </c>
      <c r="E61" s="211"/>
      <c r="F61" s="211"/>
      <c r="G61" s="189" t="s">
        <v>2747</v>
      </c>
      <c r="H61" s="160" t="s">
        <v>47</v>
      </c>
      <c r="I61" s="160" t="s">
        <v>47</v>
      </c>
      <c r="J61" s="160" t="s">
        <v>47</v>
      </c>
      <c r="K61" s="209" t="str">
        <f t="shared" si="3"/>
        <v/>
      </c>
      <c r="L61" s="209" t="str">
        <f t="shared" si="4"/>
        <v/>
      </c>
      <c r="M61" s="189" t="s">
        <v>47</v>
      </c>
    </row>
    <row r="62" s="199" customFormat="1" ht="23" customHeight="1" spans="1:13">
      <c r="A62" s="189" t="s">
        <v>47</v>
      </c>
      <c r="B62" s="163" t="s">
        <v>47</v>
      </c>
      <c r="C62" s="163" t="s">
        <v>47</v>
      </c>
      <c r="D62" s="163" t="s">
        <v>47</v>
      </c>
      <c r="E62" s="211"/>
      <c r="F62" s="211"/>
      <c r="G62" s="189" t="s">
        <v>1361</v>
      </c>
      <c r="H62" s="160" t="s">
        <v>47</v>
      </c>
      <c r="I62" s="160" t="s">
        <v>47</v>
      </c>
      <c r="J62" s="160" t="s">
        <v>47</v>
      </c>
      <c r="K62" s="209" t="str">
        <f t="shared" si="3"/>
        <v/>
      </c>
      <c r="L62" s="209" t="str">
        <f t="shared" si="4"/>
        <v/>
      </c>
      <c r="M62" s="189" t="s">
        <v>47</v>
      </c>
    </row>
    <row r="63" s="199" customFormat="1" ht="23" customHeight="1" spans="1:13">
      <c r="A63" s="189" t="s">
        <v>47</v>
      </c>
      <c r="B63" s="163" t="s">
        <v>47</v>
      </c>
      <c r="C63" s="163" t="s">
        <v>47</v>
      </c>
      <c r="D63" s="163" t="s">
        <v>47</v>
      </c>
      <c r="E63" s="211"/>
      <c r="F63" s="211"/>
      <c r="G63" s="189" t="s">
        <v>1364</v>
      </c>
      <c r="H63" s="160" t="s">
        <v>47</v>
      </c>
      <c r="I63" s="160" t="s">
        <v>47</v>
      </c>
      <c r="J63" s="160" t="s">
        <v>47</v>
      </c>
      <c r="K63" s="209" t="str">
        <f t="shared" si="3"/>
        <v/>
      </c>
      <c r="L63" s="209" t="str">
        <f t="shared" si="4"/>
        <v/>
      </c>
      <c r="M63" s="189" t="s">
        <v>47</v>
      </c>
    </row>
    <row r="64" s="199" customFormat="1" ht="23" customHeight="1" spans="1:13">
      <c r="A64" s="189" t="s">
        <v>47</v>
      </c>
      <c r="B64" s="163" t="s">
        <v>47</v>
      </c>
      <c r="C64" s="163" t="s">
        <v>47</v>
      </c>
      <c r="D64" s="163" t="s">
        <v>47</v>
      </c>
      <c r="E64" s="211"/>
      <c r="F64" s="211"/>
      <c r="G64" s="189" t="s">
        <v>1367</v>
      </c>
      <c r="H64" s="208">
        <f t="shared" ref="H64:J64" si="18">SUM(H65,H70,H75)</f>
        <v>0</v>
      </c>
      <c r="I64" s="208">
        <f t="shared" si="18"/>
        <v>0</v>
      </c>
      <c r="J64" s="208">
        <f t="shared" si="18"/>
        <v>0</v>
      </c>
      <c r="K64" s="209" t="str">
        <f t="shared" si="3"/>
        <v/>
      </c>
      <c r="L64" s="209" t="str">
        <f t="shared" si="4"/>
        <v/>
      </c>
      <c r="M64" s="189" t="s">
        <v>47</v>
      </c>
    </row>
    <row r="65" s="199" customFormat="1" ht="23" customHeight="1" spans="1:13">
      <c r="A65" s="189" t="s">
        <v>47</v>
      </c>
      <c r="B65" s="163" t="s">
        <v>47</v>
      </c>
      <c r="C65" s="163" t="s">
        <v>47</v>
      </c>
      <c r="D65" s="163" t="s">
        <v>47</v>
      </c>
      <c r="E65" s="211"/>
      <c r="F65" s="211"/>
      <c r="G65" s="189" t="s">
        <v>2748</v>
      </c>
      <c r="H65" s="208">
        <f t="shared" ref="H65:J65" si="19">SUM(H66:H69)</f>
        <v>0</v>
      </c>
      <c r="I65" s="208">
        <f t="shared" si="19"/>
        <v>0</v>
      </c>
      <c r="J65" s="208">
        <f t="shared" si="19"/>
        <v>0</v>
      </c>
      <c r="K65" s="209" t="str">
        <f t="shared" si="3"/>
        <v/>
      </c>
      <c r="L65" s="209" t="str">
        <f t="shared" si="4"/>
        <v/>
      </c>
      <c r="M65" s="189" t="s">
        <v>47</v>
      </c>
    </row>
    <row r="66" s="199" customFormat="1" ht="23" customHeight="1" spans="1:13">
      <c r="A66" s="189" t="s">
        <v>47</v>
      </c>
      <c r="B66" s="163" t="s">
        <v>47</v>
      </c>
      <c r="C66" s="163" t="s">
        <v>47</v>
      </c>
      <c r="D66" s="163" t="s">
        <v>47</v>
      </c>
      <c r="E66" s="211"/>
      <c r="F66" s="211"/>
      <c r="G66" s="189" t="s">
        <v>2749</v>
      </c>
      <c r="H66" s="160" t="s">
        <v>47</v>
      </c>
      <c r="I66" s="160" t="s">
        <v>47</v>
      </c>
      <c r="J66" s="160" t="s">
        <v>47</v>
      </c>
      <c r="K66" s="209" t="str">
        <f t="shared" si="3"/>
        <v/>
      </c>
      <c r="L66" s="209" t="str">
        <f t="shared" si="4"/>
        <v/>
      </c>
      <c r="M66" s="189" t="s">
        <v>47</v>
      </c>
    </row>
    <row r="67" s="199" customFormat="1" ht="23" customHeight="1" spans="1:13">
      <c r="A67" s="189" t="s">
        <v>47</v>
      </c>
      <c r="B67" s="163" t="s">
        <v>47</v>
      </c>
      <c r="C67" s="163" t="s">
        <v>47</v>
      </c>
      <c r="D67" s="163" t="s">
        <v>47</v>
      </c>
      <c r="E67" s="211"/>
      <c r="F67" s="211"/>
      <c r="G67" s="189" t="s">
        <v>2750</v>
      </c>
      <c r="H67" s="160" t="s">
        <v>47</v>
      </c>
      <c r="I67" s="160" t="s">
        <v>47</v>
      </c>
      <c r="J67" s="160" t="s">
        <v>47</v>
      </c>
      <c r="K67" s="209" t="str">
        <f t="shared" si="3"/>
        <v/>
      </c>
      <c r="L67" s="209" t="str">
        <f t="shared" si="4"/>
        <v/>
      </c>
      <c r="M67" s="189" t="s">
        <v>47</v>
      </c>
    </row>
    <row r="68" s="199" customFormat="1" ht="23" customHeight="1" spans="1:13">
      <c r="A68" s="189" t="s">
        <v>47</v>
      </c>
      <c r="B68" s="163" t="s">
        <v>47</v>
      </c>
      <c r="C68" s="163" t="s">
        <v>47</v>
      </c>
      <c r="D68" s="163" t="s">
        <v>47</v>
      </c>
      <c r="E68" s="211"/>
      <c r="F68" s="211"/>
      <c r="G68" s="189" t="s">
        <v>2751</v>
      </c>
      <c r="H68" s="160" t="s">
        <v>47</v>
      </c>
      <c r="I68" s="160" t="s">
        <v>47</v>
      </c>
      <c r="J68" s="160" t="s">
        <v>47</v>
      </c>
      <c r="K68" s="209" t="str">
        <f t="shared" si="3"/>
        <v/>
      </c>
      <c r="L68" s="209" t="str">
        <f t="shared" si="4"/>
        <v/>
      </c>
      <c r="M68" s="189" t="s">
        <v>47</v>
      </c>
    </row>
    <row r="69" s="199" customFormat="1" ht="23" customHeight="1" spans="1:13">
      <c r="A69" s="189" t="s">
        <v>47</v>
      </c>
      <c r="B69" s="163" t="s">
        <v>47</v>
      </c>
      <c r="C69" s="163" t="s">
        <v>47</v>
      </c>
      <c r="D69" s="163" t="s">
        <v>47</v>
      </c>
      <c r="E69" s="211"/>
      <c r="F69" s="211"/>
      <c r="G69" s="189" t="s">
        <v>2752</v>
      </c>
      <c r="H69" s="160" t="s">
        <v>47</v>
      </c>
      <c r="I69" s="160" t="s">
        <v>47</v>
      </c>
      <c r="J69" s="160" t="s">
        <v>47</v>
      </c>
      <c r="K69" s="209" t="str">
        <f t="shared" si="3"/>
        <v/>
      </c>
      <c r="L69" s="209" t="str">
        <f t="shared" si="4"/>
        <v/>
      </c>
      <c r="M69" s="189" t="s">
        <v>47</v>
      </c>
    </row>
    <row r="70" s="199" customFormat="1" ht="23" customHeight="1" spans="1:13">
      <c r="A70" s="189" t="s">
        <v>47</v>
      </c>
      <c r="B70" s="163" t="s">
        <v>47</v>
      </c>
      <c r="C70" s="163" t="s">
        <v>47</v>
      </c>
      <c r="D70" s="163" t="s">
        <v>47</v>
      </c>
      <c r="E70" s="211"/>
      <c r="F70" s="211"/>
      <c r="G70" s="189" t="s">
        <v>2753</v>
      </c>
      <c r="H70" s="208">
        <f t="shared" ref="H70:J70" si="20">SUM(H72:H74)</f>
        <v>0</v>
      </c>
      <c r="I70" s="208">
        <f t="shared" si="20"/>
        <v>0</v>
      </c>
      <c r="J70" s="208">
        <f t="shared" si="20"/>
        <v>0</v>
      </c>
      <c r="K70" s="209" t="str">
        <f t="shared" si="3"/>
        <v/>
      </c>
      <c r="L70" s="209" t="str">
        <f t="shared" si="4"/>
        <v/>
      </c>
      <c r="M70" s="189" t="s">
        <v>47</v>
      </c>
    </row>
    <row r="71" s="199" customFormat="1" ht="23" customHeight="1" spans="1:13">
      <c r="A71" s="189" t="s">
        <v>47</v>
      </c>
      <c r="B71" s="163" t="s">
        <v>47</v>
      </c>
      <c r="C71" s="163" t="s">
        <v>47</v>
      </c>
      <c r="D71" s="163" t="s">
        <v>47</v>
      </c>
      <c r="E71" s="211"/>
      <c r="F71" s="211"/>
      <c r="G71" s="189" t="s">
        <v>2754</v>
      </c>
      <c r="H71" s="160" t="s">
        <v>47</v>
      </c>
      <c r="I71" s="160" t="s">
        <v>47</v>
      </c>
      <c r="J71" s="160" t="s">
        <v>47</v>
      </c>
      <c r="K71" s="209" t="str">
        <f t="shared" ref="K71:K134" si="21">IFERROR($J71/H71,"")</f>
        <v/>
      </c>
      <c r="L71" s="209" t="str">
        <f t="shared" ref="L71:L134" si="22">IFERROR($J71/I71,"")</f>
        <v/>
      </c>
      <c r="M71" s="189" t="s">
        <v>47</v>
      </c>
    </row>
    <row r="72" s="199" customFormat="1" ht="23" customHeight="1" spans="1:13">
      <c r="A72" s="189" t="s">
        <v>47</v>
      </c>
      <c r="B72" s="163" t="s">
        <v>47</v>
      </c>
      <c r="C72" s="163" t="s">
        <v>47</v>
      </c>
      <c r="D72" s="163" t="s">
        <v>47</v>
      </c>
      <c r="E72" s="211"/>
      <c r="F72" s="211"/>
      <c r="G72" s="189" t="s">
        <v>2755</v>
      </c>
      <c r="H72" s="160" t="s">
        <v>47</v>
      </c>
      <c r="I72" s="160" t="s">
        <v>47</v>
      </c>
      <c r="J72" s="160" t="s">
        <v>47</v>
      </c>
      <c r="K72" s="209" t="str">
        <f t="shared" si="21"/>
        <v/>
      </c>
      <c r="L72" s="209" t="str">
        <f t="shared" si="22"/>
        <v/>
      </c>
      <c r="M72" s="189" t="s">
        <v>47</v>
      </c>
    </row>
    <row r="73" s="199" customFormat="1" ht="23" customHeight="1" spans="1:13">
      <c r="A73" s="189" t="s">
        <v>47</v>
      </c>
      <c r="B73" s="163" t="s">
        <v>47</v>
      </c>
      <c r="C73" s="163" t="s">
        <v>47</v>
      </c>
      <c r="D73" s="163" t="s">
        <v>47</v>
      </c>
      <c r="E73" s="211"/>
      <c r="F73" s="211"/>
      <c r="G73" s="189" t="s">
        <v>2756</v>
      </c>
      <c r="H73" s="160" t="s">
        <v>47</v>
      </c>
      <c r="I73" s="160" t="s">
        <v>47</v>
      </c>
      <c r="J73" s="160" t="s">
        <v>47</v>
      </c>
      <c r="K73" s="209" t="str">
        <f t="shared" si="21"/>
        <v/>
      </c>
      <c r="L73" s="209" t="str">
        <f t="shared" si="22"/>
        <v/>
      </c>
      <c r="M73" s="189" t="s">
        <v>47</v>
      </c>
    </row>
    <row r="74" s="199" customFormat="1" ht="23" customHeight="1" spans="1:13">
      <c r="A74" s="189" t="s">
        <v>47</v>
      </c>
      <c r="B74" s="163" t="s">
        <v>47</v>
      </c>
      <c r="C74" s="163" t="s">
        <v>47</v>
      </c>
      <c r="D74" s="163" t="s">
        <v>47</v>
      </c>
      <c r="E74" s="211"/>
      <c r="F74" s="211"/>
      <c r="G74" s="189" t="s">
        <v>2757</v>
      </c>
      <c r="H74" s="160" t="s">
        <v>47</v>
      </c>
      <c r="I74" s="160" t="s">
        <v>47</v>
      </c>
      <c r="J74" s="160" t="s">
        <v>47</v>
      </c>
      <c r="K74" s="209" t="str">
        <f t="shared" si="21"/>
        <v/>
      </c>
      <c r="L74" s="209" t="str">
        <f t="shared" si="22"/>
        <v/>
      </c>
      <c r="M74" s="189" t="s">
        <v>47</v>
      </c>
    </row>
    <row r="75" s="199" customFormat="1" ht="23" customHeight="1" spans="1:13">
      <c r="A75" s="189" t="s">
        <v>47</v>
      </c>
      <c r="B75" s="163" t="s">
        <v>47</v>
      </c>
      <c r="C75" s="163" t="s">
        <v>47</v>
      </c>
      <c r="D75" s="163" t="s">
        <v>47</v>
      </c>
      <c r="E75" s="211"/>
      <c r="F75" s="211"/>
      <c r="G75" s="189" t="s">
        <v>2669</v>
      </c>
      <c r="H75" s="208">
        <f t="shared" ref="H75:J75" si="23">SUM(H76:H79)</f>
        <v>0</v>
      </c>
      <c r="I75" s="208">
        <f t="shared" si="23"/>
        <v>0</v>
      </c>
      <c r="J75" s="208">
        <f t="shared" si="23"/>
        <v>0</v>
      </c>
      <c r="K75" s="209" t="str">
        <f t="shared" si="21"/>
        <v/>
      </c>
      <c r="L75" s="209" t="str">
        <f t="shared" si="22"/>
        <v/>
      </c>
      <c r="M75" s="189" t="s">
        <v>47</v>
      </c>
    </row>
    <row r="76" s="199" customFormat="1" ht="23" customHeight="1" spans="1:13">
      <c r="A76" s="189" t="s">
        <v>47</v>
      </c>
      <c r="B76" s="163" t="s">
        <v>47</v>
      </c>
      <c r="C76" s="163" t="s">
        <v>47</v>
      </c>
      <c r="D76" s="163" t="s">
        <v>47</v>
      </c>
      <c r="E76" s="211"/>
      <c r="F76" s="211"/>
      <c r="G76" s="189" t="s">
        <v>2758</v>
      </c>
      <c r="H76" s="160" t="s">
        <v>47</v>
      </c>
      <c r="I76" s="160" t="s">
        <v>47</v>
      </c>
      <c r="J76" s="160" t="s">
        <v>47</v>
      </c>
      <c r="K76" s="209" t="str">
        <f t="shared" si="21"/>
        <v/>
      </c>
      <c r="L76" s="209" t="str">
        <f t="shared" si="22"/>
        <v/>
      </c>
      <c r="M76" s="189" t="s">
        <v>47</v>
      </c>
    </row>
    <row r="77" s="199" customFormat="1" ht="23" customHeight="1" spans="1:13">
      <c r="A77" s="189" t="s">
        <v>47</v>
      </c>
      <c r="B77" s="163" t="s">
        <v>47</v>
      </c>
      <c r="C77" s="163" t="s">
        <v>47</v>
      </c>
      <c r="D77" s="163" t="s">
        <v>47</v>
      </c>
      <c r="E77" s="211"/>
      <c r="F77" s="211"/>
      <c r="G77" s="189" t="s">
        <v>2759</v>
      </c>
      <c r="H77" s="160" t="s">
        <v>47</v>
      </c>
      <c r="I77" s="160" t="s">
        <v>47</v>
      </c>
      <c r="J77" s="160" t="s">
        <v>47</v>
      </c>
      <c r="K77" s="209" t="str">
        <f t="shared" si="21"/>
        <v/>
      </c>
      <c r="L77" s="209" t="str">
        <f t="shared" si="22"/>
        <v/>
      </c>
      <c r="M77" s="189" t="s">
        <v>47</v>
      </c>
    </row>
    <row r="78" s="199" customFormat="1" ht="23" customHeight="1" spans="1:13">
      <c r="A78" s="189" t="s">
        <v>47</v>
      </c>
      <c r="B78" s="163" t="s">
        <v>47</v>
      </c>
      <c r="C78" s="163" t="s">
        <v>47</v>
      </c>
      <c r="D78" s="163" t="s">
        <v>47</v>
      </c>
      <c r="E78" s="211"/>
      <c r="F78" s="211"/>
      <c r="G78" s="189" t="s">
        <v>2760</v>
      </c>
      <c r="H78" s="160" t="s">
        <v>47</v>
      </c>
      <c r="I78" s="160" t="s">
        <v>47</v>
      </c>
      <c r="J78" s="160" t="s">
        <v>47</v>
      </c>
      <c r="K78" s="209" t="str">
        <f t="shared" si="21"/>
        <v/>
      </c>
      <c r="L78" s="209" t="str">
        <f t="shared" si="22"/>
        <v/>
      </c>
      <c r="M78" s="189" t="s">
        <v>47</v>
      </c>
    </row>
    <row r="79" s="199" customFormat="1" ht="23" customHeight="1" spans="1:13">
      <c r="A79" s="189" t="s">
        <v>47</v>
      </c>
      <c r="B79" s="163" t="s">
        <v>47</v>
      </c>
      <c r="C79" s="163" t="s">
        <v>47</v>
      </c>
      <c r="D79" s="163" t="s">
        <v>47</v>
      </c>
      <c r="E79" s="211"/>
      <c r="F79" s="211"/>
      <c r="G79" s="189" t="s">
        <v>1502</v>
      </c>
      <c r="H79" s="160" t="s">
        <v>47</v>
      </c>
      <c r="I79" s="160" t="s">
        <v>47</v>
      </c>
      <c r="J79" s="160" t="s">
        <v>47</v>
      </c>
      <c r="K79" s="209" t="str">
        <f t="shared" si="21"/>
        <v/>
      </c>
      <c r="L79" s="209" t="str">
        <f t="shared" si="22"/>
        <v/>
      </c>
      <c r="M79" s="189" t="s">
        <v>47</v>
      </c>
    </row>
    <row r="80" s="199" customFormat="1" ht="23" customHeight="1" spans="1:13">
      <c r="A80" s="189" t="s">
        <v>47</v>
      </c>
      <c r="B80" s="163" t="s">
        <v>47</v>
      </c>
      <c r="C80" s="163" t="s">
        <v>47</v>
      </c>
      <c r="D80" s="163" t="s">
        <v>47</v>
      </c>
      <c r="E80" s="211"/>
      <c r="F80" s="211"/>
      <c r="G80" s="189" t="s">
        <v>1505</v>
      </c>
      <c r="H80" s="208">
        <f t="shared" ref="H80:J80" si="24">SUM(H81,H97,H101,H102,H108,H112,H116,H120,H126,H129,H138)</f>
        <v>12429</v>
      </c>
      <c r="I80" s="208">
        <f t="shared" si="24"/>
        <v>53741</v>
      </c>
      <c r="J80" s="208">
        <f t="shared" si="24"/>
        <v>17578</v>
      </c>
      <c r="K80" s="209">
        <f t="shared" si="21"/>
        <v>1.41427307104353</v>
      </c>
      <c r="L80" s="209">
        <f t="shared" si="22"/>
        <v>0.327087326249977</v>
      </c>
      <c r="M80" s="189" t="s">
        <v>47</v>
      </c>
    </row>
    <row r="81" s="199" customFormat="1" ht="23" customHeight="1" spans="1:13">
      <c r="A81" s="189" t="s">
        <v>47</v>
      </c>
      <c r="B81" s="163" t="s">
        <v>47</v>
      </c>
      <c r="C81" s="163" t="s">
        <v>47</v>
      </c>
      <c r="D81" s="163" t="s">
        <v>47</v>
      </c>
      <c r="E81" s="211"/>
      <c r="F81" s="211"/>
      <c r="G81" s="189" t="s">
        <v>2761</v>
      </c>
      <c r="H81" s="208">
        <f t="shared" ref="H81:J81" si="25">SUM(H82:H96)</f>
        <v>12000</v>
      </c>
      <c r="I81" s="208">
        <f t="shared" si="25"/>
        <v>53538</v>
      </c>
      <c r="J81" s="208">
        <f t="shared" si="25"/>
        <v>10709</v>
      </c>
      <c r="K81" s="209">
        <f t="shared" si="21"/>
        <v>0.892416666666667</v>
      </c>
      <c r="L81" s="209">
        <f t="shared" si="22"/>
        <v>0.200026149650715</v>
      </c>
      <c r="M81" s="189" t="s">
        <v>47</v>
      </c>
    </row>
    <row r="82" s="199" customFormat="1" ht="23" customHeight="1" spans="1:13">
      <c r="A82" s="189" t="s">
        <v>47</v>
      </c>
      <c r="B82" s="163" t="s">
        <v>47</v>
      </c>
      <c r="C82" s="163" t="s">
        <v>47</v>
      </c>
      <c r="D82" s="163" t="s">
        <v>47</v>
      </c>
      <c r="E82" s="211"/>
      <c r="F82" s="211"/>
      <c r="G82" s="189" t="s">
        <v>2762</v>
      </c>
      <c r="H82" s="160">
        <v>12000</v>
      </c>
      <c r="I82" s="160">
        <v>1002</v>
      </c>
      <c r="J82" s="160">
        <v>10709</v>
      </c>
      <c r="K82" s="209">
        <f t="shared" si="21"/>
        <v>0.892416666666667</v>
      </c>
      <c r="L82" s="209">
        <f t="shared" si="22"/>
        <v>10.687624750499</v>
      </c>
      <c r="M82" s="189" t="s">
        <v>47</v>
      </c>
    </row>
    <row r="83" s="199" customFormat="1" ht="23" customHeight="1" spans="1:13">
      <c r="A83" s="189" t="s">
        <v>47</v>
      </c>
      <c r="B83" s="163" t="s">
        <v>47</v>
      </c>
      <c r="C83" s="163" t="s">
        <v>47</v>
      </c>
      <c r="D83" s="163" t="s">
        <v>47</v>
      </c>
      <c r="E83" s="211"/>
      <c r="F83" s="211"/>
      <c r="G83" s="189" t="s">
        <v>2763</v>
      </c>
      <c r="H83" s="160" t="s">
        <v>47</v>
      </c>
      <c r="I83" s="160" t="s">
        <v>47</v>
      </c>
      <c r="J83" s="160" t="s">
        <v>47</v>
      </c>
      <c r="K83" s="209" t="str">
        <f t="shared" si="21"/>
        <v/>
      </c>
      <c r="L83" s="209" t="str">
        <f t="shared" si="22"/>
        <v/>
      </c>
      <c r="M83" s="189" t="s">
        <v>47</v>
      </c>
    </row>
    <row r="84" s="199" customFormat="1" ht="23" customHeight="1" spans="1:13">
      <c r="A84" s="189" t="s">
        <v>47</v>
      </c>
      <c r="B84" s="163" t="s">
        <v>47</v>
      </c>
      <c r="C84" s="163" t="s">
        <v>47</v>
      </c>
      <c r="D84" s="163" t="s">
        <v>47</v>
      </c>
      <c r="E84" s="211"/>
      <c r="F84" s="211"/>
      <c r="G84" s="189" t="s">
        <v>2764</v>
      </c>
      <c r="H84" s="160" t="s">
        <v>47</v>
      </c>
      <c r="I84" s="160" t="s">
        <v>47</v>
      </c>
      <c r="J84" s="160" t="s">
        <v>47</v>
      </c>
      <c r="K84" s="209" t="str">
        <f t="shared" si="21"/>
        <v/>
      </c>
      <c r="L84" s="209" t="str">
        <f t="shared" si="22"/>
        <v/>
      </c>
      <c r="M84" s="189" t="s">
        <v>47</v>
      </c>
    </row>
    <row r="85" s="199" customFormat="1" ht="23" customHeight="1" spans="1:13">
      <c r="A85" s="189" t="s">
        <v>47</v>
      </c>
      <c r="B85" s="163" t="s">
        <v>47</v>
      </c>
      <c r="C85" s="163" t="s">
        <v>47</v>
      </c>
      <c r="D85" s="163" t="s">
        <v>47</v>
      </c>
      <c r="E85" s="211"/>
      <c r="F85" s="211"/>
      <c r="G85" s="189" t="s">
        <v>2765</v>
      </c>
      <c r="H85" s="160" t="s">
        <v>47</v>
      </c>
      <c r="I85" s="160" t="s">
        <v>47</v>
      </c>
      <c r="J85" s="160" t="s">
        <v>47</v>
      </c>
      <c r="K85" s="209" t="str">
        <f t="shared" si="21"/>
        <v/>
      </c>
      <c r="L85" s="209" t="str">
        <f t="shared" si="22"/>
        <v/>
      </c>
      <c r="M85" s="189" t="s">
        <v>47</v>
      </c>
    </row>
    <row r="86" s="199" customFormat="1" ht="23" customHeight="1" spans="1:13">
      <c r="A86" s="189" t="s">
        <v>47</v>
      </c>
      <c r="B86" s="163" t="s">
        <v>47</v>
      </c>
      <c r="C86" s="163" t="s">
        <v>47</v>
      </c>
      <c r="D86" s="163" t="s">
        <v>47</v>
      </c>
      <c r="E86" s="211"/>
      <c r="F86" s="211"/>
      <c r="G86" s="189" t="s">
        <v>2766</v>
      </c>
      <c r="H86" s="160" t="s">
        <v>47</v>
      </c>
      <c r="I86" s="160" t="s">
        <v>47</v>
      </c>
      <c r="J86" s="160" t="s">
        <v>47</v>
      </c>
      <c r="K86" s="209" t="str">
        <f t="shared" si="21"/>
        <v/>
      </c>
      <c r="L86" s="209" t="str">
        <f t="shared" si="22"/>
        <v/>
      </c>
      <c r="M86" s="189" t="s">
        <v>47</v>
      </c>
    </row>
    <row r="87" s="199" customFormat="1" ht="23" customHeight="1" spans="1:13">
      <c r="A87" s="189" t="s">
        <v>47</v>
      </c>
      <c r="B87" s="163" t="s">
        <v>47</v>
      </c>
      <c r="C87" s="163" t="s">
        <v>47</v>
      </c>
      <c r="D87" s="163" t="s">
        <v>47</v>
      </c>
      <c r="E87" s="211"/>
      <c r="F87" s="211"/>
      <c r="G87" s="189" t="s">
        <v>2767</v>
      </c>
      <c r="H87" s="160" t="s">
        <v>47</v>
      </c>
      <c r="I87" s="160" t="s">
        <v>47</v>
      </c>
      <c r="J87" s="160" t="s">
        <v>47</v>
      </c>
      <c r="K87" s="209" t="str">
        <f t="shared" si="21"/>
        <v/>
      </c>
      <c r="L87" s="209" t="str">
        <f t="shared" si="22"/>
        <v/>
      </c>
      <c r="M87" s="189" t="s">
        <v>47</v>
      </c>
    </row>
    <row r="88" s="199" customFormat="1" ht="23" customHeight="1" spans="1:13">
      <c r="A88" s="189" t="s">
        <v>47</v>
      </c>
      <c r="B88" s="163" t="s">
        <v>47</v>
      </c>
      <c r="C88" s="163" t="s">
        <v>47</v>
      </c>
      <c r="D88" s="163" t="s">
        <v>47</v>
      </c>
      <c r="E88" s="211"/>
      <c r="F88" s="211"/>
      <c r="G88" s="189" t="s">
        <v>2768</v>
      </c>
      <c r="H88" s="160" t="s">
        <v>47</v>
      </c>
      <c r="I88" s="160" t="s">
        <v>47</v>
      </c>
      <c r="J88" s="160" t="s">
        <v>47</v>
      </c>
      <c r="K88" s="209" t="str">
        <f t="shared" si="21"/>
        <v/>
      </c>
      <c r="L88" s="209" t="str">
        <f t="shared" si="22"/>
        <v/>
      </c>
      <c r="M88" s="189" t="s">
        <v>47</v>
      </c>
    </row>
    <row r="89" s="199" customFormat="1" ht="23" customHeight="1" spans="1:13">
      <c r="A89" s="189" t="s">
        <v>47</v>
      </c>
      <c r="B89" s="163" t="s">
        <v>47</v>
      </c>
      <c r="C89" s="163" t="s">
        <v>47</v>
      </c>
      <c r="D89" s="163" t="s">
        <v>47</v>
      </c>
      <c r="E89" s="211"/>
      <c r="F89" s="211"/>
      <c r="G89" s="189" t="s">
        <v>2769</v>
      </c>
      <c r="H89" s="160" t="s">
        <v>47</v>
      </c>
      <c r="I89" s="160" t="s">
        <v>47</v>
      </c>
      <c r="J89" s="160" t="s">
        <v>47</v>
      </c>
      <c r="K89" s="209" t="str">
        <f t="shared" si="21"/>
        <v/>
      </c>
      <c r="L89" s="209" t="str">
        <f t="shared" si="22"/>
        <v/>
      </c>
      <c r="M89" s="189" t="s">
        <v>47</v>
      </c>
    </row>
    <row r="90" s="199" customFormat="1" ht="23" customHeight="1" spans="1:13">
      <c r="A90" s="189" t="s">
        <v>47</v>
      </c>
      <c r="B90" s="163" t="s">
        <v>47</v>
      </c>
      <c r="C90" s="163" t="s">
        <v>47</v>
      </c>
      <c r="D90" s="163" t="s">
        <v>47</v>
      </c>
      <c r="E90" s="211"/>
      <c r="F90" s="211"/>
      <c r="G90" s="189" t="s">
        <v>2770</v>
      </c>
      <c r="H90" s="160" t="s">
        <v>47</v>
      </c>
      <c r="I90" s="160" t="s">
        <v>47</v>
      </c>
      <c r="J90" s="160" t="s">
        <v>47</v>
      </c>
      <c r="K90" s="209" t="str">
        <f t="shared" si="21"/>
        <v/>
      </c>
      <c r="L90" s="209" t="str">
        <f t="shared" si="22"/>
        <v/>
      </c>
      <c r="M90" s="189" t="s">
        <v>47</v>
      </c>
    </row>
    <row r="91" s="199" customFormat="1" ht="23" customHeight="1" spans="1:13">
      <c r="A91" s="189" t="s">
        <v>47</v>
      </c>
      <c r="B91" s="163" t="s">
        <v>47</v>
      </c>
      <c r="C91" s="163" t="s">
        <v>47</v>
      </c>
      <c r="D91" s="163" t="s">
        <v>47</v>
      </c>
      <c r="E91" s="211"/>
      <c r="F91" s="211"/>
      <c r="G91" s="189" t="s">
        <v>2771</v>
      </c>
      <c r="H91" s="160" t="s">
        <v>47</v>
      </c>
      <c r="I91" s="160" t="s">
        <v>47</v>
      </c>
      <c r="J91" s="160" t="s">
        <v>47</v>
      </c>
      <c r="K91" s="209" t="str">
        <f t="shared" si="21"/>
        <v/>
      </c>
      <c r="L91" s="209" t="str">
        <f t="shared" si="22"/>
        <v/>
      </c>
      <c r="M91" s="189" t="s">
        <v>47</v>
      </c>
    </row>
    <row r="92" s="199" customFormat="1" ht="23" customHeight="1" spans="1:13">
      <c r="A92" s="189" t="s">
        <v>47</v>
      </c>
      <c r="B92" s="163" t="s">
        <v>47</v>
      </c>
      <c r="C92" s="163" t="s">
        <v>47</v>
      </c>
      <c r="D92" s="163" t="s">
        <v>47</v>
      </c>
      <c r="E92" s="211"/>
      <c r="F92" s="211"/>
      <c r="G92" s="189" t="s">
        <v>2772</v>
      </c>
      <c r="H92" s="160" t="s">
        <v>47</v>
      </c>
      <c r="I92" s="160" t="s">
        <v>47</v>
      </c>
      <c r="J92" s="160" t="s">
        <v>47</v>
      </c>
      <c r="K92" s="209" t="str">
        <f t="shared" si="21"/>
        <v/>
      </c>
      <c r="L92" s="209" t="str">
        <f t="shared" si="22"/>
        <v/>
      </c>
      <c r="M92" s="189" t="s">
        <v>47</v>
      </c>
    </row>
    <row r="93" s="199" customFormat="1" ht="23" customHeight="1" spans="1:13">
      <c r="A93" s="189" t="s">
        <v>47</v>
      </c>
      <c r="B93" s="163" t="s">
        <v>47</v>
      </c>
      <c r="C93" s="163" t="s">
        <v>47</v>
      </c>
      <c r="D93" s="163" t="s">
        <v>47</v>
      </c>
      <c r="E93" s="211"/>
      <c r="F93" s="211"/>
      <c r="G93" s="189" t="s">
        <v>2773</v>
      </c>
      <c r="H93" s="160" t="s">
        <v>47</v>
      </c>
      <c r="I93" s="160">
        <v>589</v>
      </c>
      <c r="J93" s="160" t="s">
        <v>47</v>
      </c>
      <c r="K93" s="209" t="str">
        <f t="shared" si="21"/>
        <v/>
      </c>
      <c r="L93" s="209" t="str">
        <f t="shared" si="22"/>
        <v/>
      </c>
      <c r="M93" s="189" t="s">
        <v>47</v>
      </c>
    </row>
    <row r="94" s="199" customFormat="1" ht="23" customHeight="1" spans="1:13">
      <c r="A94" s="189" t="s">
        <v>47</v>
      </c>
      <c r="B94" s="163" t="s">
        <v>47</v>
      </c>
      <c r="C94" s="163" t="s">
        <v>47</v>
      </c>
      <c r="D94" s="163" t="s">
        <v>47</v>
      </c>
      <c r="E94" s="211"/>
      <c r="F94" s="211"/>
      <c r="G94" s="189" t="s">
        <v>2774</v>
      </c>
      <c r="H94" s="160" t="s">
        <v>47</v>
      </c>
      <c r="I94" s="160" t="s">
        <v>47</v>
      </c>
      <c r="J94" s="160" t="s">
        <v>47</v>
      </c>
      <c r="K94" s="209" t="str">
        <f t="shared" si="21"/>
        <v/>
      </c>
      <c r="L94" s="209" t="str">
        <f t="shared" si="22"/>
        <v/>
      </c>
      <c r="M94" s="189" t="s">
        <v>47</v>
      </c>
    </row>
    <row r="95" s="199" customFormat="1" ht="23" customHeight="1" spans="1:13">
      <c r="A95" s="189" t="s">
        <v>47</v>
      </c>
      <c r="B95" s="163" t="s">
        <v>47</v>
      </c>
      <c r="C95" s="163" t="s">
        <v>47</v>
      </c>
      <c r="D95" s="163" t="s">
        <v>47</v>
      </c>
      <c r="E95" s="211"/>
      <c r="F95" s="211"/>
      <c r="G95" s="189" t="s">
        <v>2775</v>
      </c>
      <c r="H95" s="160" t="s">
        <v>47</v>
      </c>
      <c r="I95" s="160" t="s">
        <v>47</v>
      </c>
      <c r="J95" s="160" t="s">
        <v>47</v>
      </c>
      <c r="K95" s="209" t="str">
        <f t="shared" si="21"/>
        <v/>
      </c>
      <c r="L95" s="209" t="str">
        <f t="shared" si="22"/>
        <v/>
      </c>
      <c r="M95" s="189" t="s">
        <v>47</v>
      </c>
    </row>
    <row r="96" s="199" customFormat="1" ht="23" customHeight="1" spans="1:13">
      <c r="A96" s="189" t="s">
        <v>47</v>
      </c>
      <c r="B96" s="163" t="s">
        <v>47</v>
      </c>
      <c r="C96" s="163" t="s">
        <v>47</v>
      </c>
      <c r="D96" s="163" t="s">
        <v>47</v>
      </c>
      <c r="E96" s="211"/>
      <c r="F96" s="211"/>
      <c r="G96" s="189" t="s">
        <v>2776</v>
      </c>
      <c r="H96" s="160" t="s">
        <v>47</v>
      </c>
      <c r="I96" s="160">
        <v>51947</v>
      </c>
      <c r="J96" s="160" t="s">
        <v>47</v>
      </c>
      <c r="K96" s="209" t="str">
        <f t="shared" si="21"/>
        <v/>
      </c>
      <c r="L96" s="209" t="str">
        <f t="shared" si="22"/>
        <v/>
      </c>
      <c r="M96" s="189" t="s">
        <v>47</v>
      </c>
    </row>
    <row r="97" s="199" customFormat="1" ht="23" customHeight="1" spans="1:13">
      <c r="A97" s="189" t="s">
        <v>47</v>
      </c>
      <c r="B97" s="163" t="s">
        <v>47</v>
      </c>
      <c r="C97" s="163" t="s">
        <v>47</v>
      </c>
      <c r="D97" s="163" t="s">
        <v>47</v>
      </c>
      <c r="E97" s="211"/>
      <c r="F97" s="211"/>
      <c r="G97" s="189" t="s">
        <v>2777</v>
      </c>
      <c r="H97" s="208">
        <f t="shared" ref="H97:J97" si="26">SUM(H98:H100)</f>
        <v>0</v>
      </c>
      <c r="I97" s="208">
        <f t="shared" si="26"/>
        <v>0</v>
      </c>
      <c r="J97" s="208">
        <f t="shared" si="26"/>
        <v>0</v>
      </c>
      <c r="K97" s="209" t="str">
        <f t="shared" si="21"/>
        <v/>
      </c>
      <c r="L97" s="209" t="str">
        <f t="shared" si="22"/>
        <v/>
      </c>
      <c r="M97" s="189" t="s">
        <v>47</v>
      </c>
    </row>
    <row r="98" s="199" customFormat="1" ht="23" customHeight="1" spans="1:13">
      <c r="A98" s="189" t="s">
        <v>47</v>
      </c>
      <c r="B98" s="163" t="s">
        <v>47</v>
      </c>
      <c r="C98" s="163" t="s">
        <v>47</v>
      </c>
      <c r="D98" s="163" t="s">
        <v>47</v>
      </c>
      <c r="E98" s="211"/>
      <c r="F98" s="211"/>
      <c r="G98" s="189" t="s">
        <v>2762</v>
      </c>
      <c r="H98" s="160" t="s">
        <v>47</v>
      </c>
      <c r="I98" s="160" t="s">
        <v>47</v>
      </c>
      <c r="J98" s="160" t="s">
        <v>47</v>
      </c>
      <c r="K98" s="209" t="str">
        <f t="shared" si="21"/>
        <v/>
      </c>
      <c r="L98" s="209" t="str">
        <f t="shared" si="22"/>
        <v/>
      </c>
      <c r="M98" s="189" t="s">
        <v>47</v>
      </c>
    </row>
    <row r="99" s="199" customFormat="1" ht="23" customHeight="1" spans="1:13">
      <c r="A99" s="189" t="s">
        <v>47</v>
      </c>
      <c r="B99" s="163" t="s">
        <v>47</v>
      </c>
      <c r="C99" s="163" t="s">
        <v>47</v>
      </c>
      <c r="D99" s="163" t="s">
        <v>47</v>
      </c>
      <c r="E99" s="211"/>
      <c r="F99" s="211"/>
      <c r="G99" s="189" t="s">
        <v>2763</v>
      </c>
      <c r="H99" s="160" t="s">
        <v>47</v>
      </c>
      <c r="I99" s="160" t="s">
        <v>47</v>
      </c>
      <c r="J99" s="160" t="s">
        <v>47</v>
      </c>
      <c r="K99" s="209" t="str">
        <f t="shared" si="21"/>
        <v/>
      </c>
      <c r="L99" s="209" t="str">
        <f t="shared" si="22"/>
        <v/>
      </c>
      <c r="M99" s="189" t="s">
        <v>47</v>
      </c>
    </row>
    <row r="100" s="199" customFormat="1" ht="23" customHeight="1" spans="1:13">
      <c r="A100" s="189" t="s">
        <v>47</v>
      </c>
      <c r="B100" s="163" t="s">
        <v>47</v>
      </c>
      <c r="C100" s="163" t="s">
        <v>47</v>
      </c>
      <c r="D100" s="163" t="s">
        <v>47</v>
      </c>
      <c r="E100" s="211"/>
      <c r="F100" s="211"/>
      <c r="G100" s="189" t="s">
        <v>2778</v>
      </c>
      <c r="H100" s="160" t="s">
        <v>47</v>
      </c>
      <c r="I100" s="160" t="s">
        <v>47</v>
      </c>
      <c r="J100" s="160" t="s">
        <v>47</v>
      </c>
      <c r="K100" s="209" t="str">
        <f t="shared" si="21"/>
        <v/>
      </c>
      <c r="L100" s="209" t="str">
        <f t="shared" si="22"/>
        <v/>
      </c>
      <c r="M100" s="189" t="s">
        <v>47</v>
      </c>
    </row>
    <row r="101" s="199" customFormat="1" ht="23" customHeight="1" spans="1:13">
      <c r="A101" s="189" t="s">
        <v>47</v>
      </c>
      <c r="B101" s="163" t="s">
        <v>47</v>
      </c>
      <c r="C101" s="163" t="s">
        <v>47</v>
      </c>
      <c r="D101" s="163" t="s">
        <v>47</v>
      </c>
      <c r="E101" s="211"/>
      <c r="F101" s="211"/>
      <c r="G101" s="189" t="s">
        <v>2779</v>
      </c>
      <c r="H101" s="208" t="s">
        <v>47</v>
      </c>
      <c r="I101" s="208" t="s">
        <v>47</v>
      </c>
      <c r="J101" s="208" t="s">
        <v>47</v>
      </c>
      <c r="K101" s="209" t="str">
        <f t="shared" si="21"/>
        <v/>
      </c>
      <c r="L101" s="209" t="str">
        <f t="shared" si="22"/>
        <v/>
      </c>
      <c r="M101" s="189" t="s">
        <v>47</v>
      </c>
    </row>
    <row r="102" s="199" customFormat="1" ht="23" customHeight="1" spans="1:13">
      <c r="A102" s="189" t="s">
        <v>47</v>
      </c>
      <c r="B102" s="163" t="s">
        <v>47</v>
      </c>
      <c r="C102" s="163" t="s">
        <v>47</v>
      </c>
      <c r="D102" s="163" t="s">
        <v>47</v>
      </c>
      <c r="E102" s="211"/>
      <c r="F102" s="211"/>
      <c r="G102" s="189" t="s">
        <v>2780</v>
      </c>
      <c r="H102" s="208">
        <f t="shared" ref="H102:J102" si="27">SUM(H103:H107)</f>
        <v>105</v>
      </c>
      <c r="I102" s="208">
        <f t="shared" si="27"/>
        <v>0</v>
      </c>
      <c r="J102" s="208">
        <f t="shared" si="27"/>
        <v>180</v>
      </c>
      <c r="K102" s="209">
        <f t="shared" si="21"/>
        <v>1.71428571428571</v>
      </c>
      <c r="L102" s="209" t="str">
        <f t="shared" si="22"/>
        <v/>
      </c>
      <c r="M102" s="189" t="s">
        <v>47</v>
      </c>
    </row>
    <row r="103" s="199" customFormat="1" ht="23" customHeight="1" spans="1:13">
      <c r="A103" s="189" t="s">
        <v>47</v>
      </c>
      <c r="B103" s="163" t="s">
        <v>47</v>
      </c>
      <c r="C103" s="163" t="s">
        <v>47</v>
      </c>
      <c r="D103" s="163" t="s">
        <v>47</v>
      </c>
      <c r="E103" s="211"/>
      <c r="F103" s="211"/>
      <c r="G103" s="189" t="s">
        <v>2781</v>
      </c>
      <c r="H103" s="160" t="s">
        <v>47</v>
      </c>
      <c r="I103" s="160" t="s">
        <v>47</v>
      </c>
      <c r="J103" s="160">
        <v>180</v>
      </c>
      <c r="K103" s="209" t="str">
        <f t="shared" si="21"/>
        <v/>
      </c>
      <c r="L103" s="209" t="str">
        <f t="shared" si="22"/>
        <v/>
      </c>
      <c r="M103" s="189" t="s">
        <v>47</v>
      </c>
    </row>
    <row r="104" s="199" customFormat="1" ht="23" customHeight="1" spans="1:13">
      <c r="A104" s="189" t="s">
        <v>47</v>
      </c>
      <c r="B104" s="163" t="s">
        <v>47</v>
      </c>
      <c r="C104" s="163" t="s">
        <v>47</v>
      </c>
      <c r="D104" s="163" t="s">
        <v>47</v>
      </c>
      <c r="E104" s="211"/>
      <c r="F104" s="211"/>
      <c r="G104" s="189" t="s">
        <v>2782</v>
      </c>
      <c r="H104" s="160" t="s">
        <v>47</v>
      </c>
      <c r="I104" s="160" t="s">
        <v>47</v>
      </c>
      <c r="J104" s="160" t="s">
        <v>47</v>
      </c>
      <c r="K104" s="209" t="str">
        <f t="shared" si="21"/>
        <v/>
      </c>
      <c r="L104" s="209" t="str">
        <f t="shared" si="22"/>
        <v/>
      </c>
      <c r="M104" s="189" t="s">
        <v>47</v>
      </c>
    </row>
    <row r="105" s="199" customFormat="1" ht="23" customHeight="1" spans="1:13">
      <c r="A105" s="189" t="s">
        <v>47</v>
      </c>
      <c r="B105" s="163" t="s">
        <v>47</v>
      </c>
      <c r="C105" s="163" t="s">
        <v>47</v>
      </c>
      <c r="D105" s="163" t="s">
        <v>47</v>
      </c>
      <c r="E105" s="211"/>
      <c r="F105" s="211"/>
      <c r="G105" s="189" t="s">
        <v>2783</v>
      </c>
      <c r="H105" s="160" t="s">
        <v>47</v>
      </c>
      <c r="I105" s="160" t="s">
        <v>47</v>
      </c>
      <c r="J105" s="160" t="s">
        <v>47</v>
      </c>
      <c r="K105" s="209" t="str">
        <f t="shared" si="21"/>
        <v/>
      </c>
      <c r="L105" s="209" t="str">
        <f t="shared" si="22"/>
        <v/>
      </c>
      <c r="M105" s="189" t="s">
        <v>47</v>
      </c>
    </row>
    <row r="106" s="199" customFormat="1" ht="23" customHeight="1" spans="1:13">
      <c r="A106" s="189" t="s">
        <v>47</v>
      </c>
      <c r="B106" s="163" t="s">
        <v>47</v>
      </c>
      <c r="C106" s="163" t="s">
        <v>47</v>
      </c>
      <c r="D106" s="163" t="s">
        <v>47</v>
      </c>
      <c r="E106" s="211"/>
      <c r="F106" s="211"/>
      <c r="G106" s="189" t="s">
        <v>2784</v>
      </c>
      <c r="H106" s="160" t="s">
        <v>47</v>
      </c>
      <c r="I106" s="160" t="s">
        <v>47</v>
      </c>
      <c r="J106" s="160" t="s">
        <v>47</v>
      </c>
      <c r="K106" s="209" t="str">
        <f t="shared" si="21"/>
        <v/>
      </c>
      <c r="L106" s="209" t="str">
        <f t="shared" si="22"/>
        <v/>
      </c>
      <c r="M106" s="189" t="s">
        <v>47</v>
      </c>
    </row>
    <row r="107" s="199" customFormat="1" ht="23" customHeight="1" spans="1:13">
      <c r="A107" s="189" t="s">
        <v>47</v>
      </c>
      <c r="B107" s="163" t="s">
        <v>47</v>
      </c>
      <c r="C107" s="163" t="s">
        <v>47</v>
      </c>
      <c r="D107" s="163" t="s">
        <v>47</v>
      </c>
      <c r="E107" s="211"/>
      <c r="F107" s="211"/>
      <c r="G107" s="189" t="s">
        <v>2785</v>
      </c>
      <c r="H107" s="160">
        <v>105</v>
      </c>
      <c r="I107" s="160" t="s">
        <v>47</v>
      </c>
      <c r="J107" s="160" t="s">
        <v>47</v>
      </c>
      <c r="K107" s="209" t="str">
        <f t="shared" si="21"/>
        <v/>
      </c>
      <c r="L107" s="209" t="str">
        <f t="shared" si="22"/>
        <v/>
      </c>
      <c r="M107" s="189" t="s">
        <v>47</v>
      </c>
    </row>
    <row r="108" s="199" customFormat="1" ht="23" customHeight="1" spans="1:13">
      <c r="A108" s="189" t="s">
        <v>47</v>
      </c>
      <c r="B108" s="163" t="s">
        <v>47</v>
      </c>
      <c r="C108" s="163" t="s">
        <v>47</v>
      </c>
      <c r="D108" s="163" t="s">
        <v>47</v>
      </c>
      <c r="E108" s="211"/>
      <c r="F108" s="211"/>
      <c r="G108" s="189" t="s">
        <v>2786</v>
      </c>
      <c r="H108" s="208">
        <f t="shared" ref="H108:J108" si="28">SUM(H109:H111)</f>
        <v>324</v>
      </c>
      <c r="I108" s="208">
        <f t="shared" si="28"/>
        <v>196</v>
      </c>
      <c r="J108" s="208">
        <f t="shared" si="28"/>
        <v>400</v>
      </c>
      <c r="K108" s="209">
        <f t="shared" si="21"/>
        <v>1.23456790123457</v>
      </c>
      <c r="L108" s="209">
        <f t="shared" si="22"/>
        <v>2.04081632653061</v>
      </c>
      <c r="M108" s="189" t="s">
        <v>47</v>
      </c>
    </row>
    <row r="109" s="199" customFormat="1" ht="23" customHeight="1" spans="1:13">
      <c r="A109" s="189" t="s">
        <v>47</v>
      </c>
      <c r="B109" s="163" t="s">
        <v>47</v>
      </c>
      <c r="C109" s="163" t="s">
        <v>47</v>
      </c>
      <c r="D109" s="163" t="s">
        <v>47</v>
      </c>
      <c r="E109" s="211"/>
      <c r="F109" s="211"/>
      <c r="G109" s="189" t="s">
        <v>2787</v>
      </c>
      <c r="H109" s="160">
        <v>324</v>
      </c>
      <c r="I109" s="160">
        <v>60</v>
      </c>
      <c r="J109" s="160">
        <v>400</v>
      </c>
      <c r="K109" s="209">
        <f t="shared" si="21"/>
        <v>1.23456790123457</v>
      </c>
      <c r="L109" s="209">
        <f t="shared" si="22"/>
        <v>6.66666666666667</v>
      </c>
      <c r="M109" s="189" t="s">
        <v>47</v>
      </c>
    </row>
    <row r="110" s="199" customFormat="1" ht="23" customHeight="1" spans="1:13">
      <c r="A110" s="189" t="s">
        <v>47</v>
      </c>
      <c r="B110" s="163" t="s">
        <v>47</v>
      </c>
      <c r="C110" s="163" t="s">
        <v>47</v>
      </c>
      <c r="D110" s="163" t="s">
        <v>47</v>
      </c>
      <c r="E110" s="211"/>
      <c r="F110" s="211"/>
      <c r="G110" s="189" t="s">
        <v>2788</v>
      </c>
      <c r="H110" s="160" t="s">
        <v>47</v>
      </c>
      <c r="I110" s="160" t="s">
        <v>47</v>
      </c>
      <c r="J110" s="160" t="s">
        <v>47</v>
      </c>
      <c r="K110" s="209" t="str">
        <f t="shared" si="21"/>
        <v/>
      </c>
      <c r="L110" s="209" t="str">
        <f t="shared" si="22"/>
        <v/>
      </c>
      <c r="M110" s="189" t="s">
        <v>47</v>
      </c>
    </row>
    <row r="111" s="199" customFormat="1" ht="23" customHeight="1" spans="1:13">
      <c r="A111" s="189" t="s">
        <v>47</v>
      </c>
      <c r="B111" s="163" t="s">
        <v>47</v>
      </c>
      <c r="C111" s="163" t="s">
        <v>47</v>
      </c>
      <c r="D111" s="163" t="s">
        <v>47</v>
      </c>
      <c r="E111" s="211"/>
      <c r="F111" s="211"/>
      <c r="G111" s="189" t="s">
        <v>2789</v>
      </c>
      <c r="H111" s="160" t="s">
        <v>47</v>
      </c>
      <c r="I111" s="160">
        <v>136</v>
      </c>
      <c r="J111" s="160" t="s">
        <v>47</v>
      </c>
      <c r="K111" s="209" t="str">
        <f t="shared" si="21"/>
        <v/>
      </c>
      <c r="L111" s="209" t="str">
        <f t="shared" si="22"/>
        <v/>
      </c>
      <c r="M111" s="189" t="s">
        <v>47</v>
      </c>
    </row>
    <row r="112" s="199" customFormat="1" ht="23" customHeight="1" spans="1:13">
      <c r="A112" s="189" t="s">
        <v>47</v>
      </c>
      <c r="B112" s="163" t="s">
        <v>47</v>
      </c>
      <c r="C112" s="163" t="s">
        <v>47</v>
      </c>
      <c r="D112" s="163" t="s">
        <v>47</v>
      </c>
      <c r="E112" s="211"/>
      <c r="F112" s="211"/>
      <c r="G112" s="189" t="s">
        <v>2790</v>
      </c>
      <c r="H112" s="208">
        <f t="shared" ref="H112:J112" si="29">SUM(H113:H115)</f>
        <v>0</v>
      </c>
      <c r="I112" s="208">
        <f t="shared" si="29"/>
        <v>0</v>
      </c>
      <c r="J112" s="208">
        <f t="shared" si="29"/>
        <v>0</v>
      </c>
      <c r="K112" s="209" t="str">
        <f t="shared" si="21"/>
        <v/>
      </c>
      <c r="L112" s="209" t="str">
        <f t="shared" si="22"/>
        <v/>
      </c>
      <c r="M112" s="189" t="s">
        <v>47</v>
      </c>
    </row>
    <row r="113" s="199" customFormat="1" ht="23" customHeight="1" spans="1:13">
      <c r="A113" s="189" t="s">
        <v>47</v>
      </c>
      <c r="B113" s="163" t="s">
        <v>47</v>
      </c>
      <c r="C113" s="163" t="s">
        <v>47</v>
      </c>
      <c r="D113" s="163" t="s">
        <v>47</v>
      </c>
      <c r="E113" s="211"/>
      <c r="F113" s="211"/>
      <c r="G113" s="189" t="s">
        <v>2762</v>
      </c>
      <c r="H113" s="160" t="s">
        <v>47</v>
      </c>
      <c r="I113" s="160" t="s">
        <v>47</v>
      </c>
      <c r="J113" s="160" t="s">
        <v>47</v>
      </c>
      <c r="K113" s="209" t="str">
        <f t="shared" si="21"/>
        <v/>
      </c>
      <c r="L113" s="209" t="str">
        <f t="shared" si="22"/>
        <v/>
      </c>
      <c r="M113" s="189" t="s">
        <v>47</v>
      </c>
    </row>
    <row r="114" s="199" customFormat="1" ht="23" customHeight="1" spans="1:13">
      <c r="A114" s="189" t="s">
        <v>47</v>
      </c>
      <c r="B114" s="163" t="s">
        <v>47</v>
      </c>
      <c r="C114" s="163" t="s">
        <v>47</v>
      </c>
      <c r="D114" s="163" t="s">
        <v>47</v>
      </c>
      <c r="E114" s="211"/>
      <c r="F114" s="211"/>
      <c r="G114" s="189" t="s">
        <v>2763</v>
      </c>
      <c r="H114" s="160" t="s">
        <v>47</v>
      </c>
      <c r="I114" s="160" t="s">
        <v>47</v>
      </c>
      <c r="J114" s="160" t="s">
        <v>47</v>
      </c>
      <c r="K114" s="209" t="str">
        <f t="shared" si="21"/>
        <v/>
      </c>
      <c r="L114" s="209" t="str">
        <f t="shared" si="22"/>
        <v/>
      </c>
      <c r="M114" s="189" t="s">
        <v>47</v>
      </c>
    </row>
    <row r="115" s="199" customFormat="1" ht="23" customHeight="1" spans="1:13">
      <c r="A115" s="189" t="s">
        <v>47</v>
      </c>
      <c r="B115" s="163" t="s">
        <v>47</v>
      </c>
      <c r="C115" s="163" t="s">
        <v>47</v>
      </c>
      <c r="D115" s="163" t="s">
        <v>47</v>
      </c>
      <c r="E115" s="211"/>
      <c r="F115" s="211"/>
      <c r="G115" s="189" t="s">
        <v>2791</v>
      </c>
      <c r="H115" s="160" t="s">
        <v>47</v>
      </c>
      <c r="I115" s="160" t="s">
        <v>47</v>
      </c>
      <c r="J115" s="160" t="s">
        <v>47</v>
      </c>
      <c r="K115" s="209" t="str">
        <f t="shared" si="21"/>
        <v/>
      </c>
      <c r="L115" s="209" t="str">
        <f t="shared" si="22"/>
        <v/>
      </c>
      <c r="M115" s="189" t="s">
        <v>47</v>
      </c>
    </row>
    <row r="116" s="199" customFormat="1" ht="23" customHeight="1" spans="1:13">
      <c r="A116" s="189" t="s">
        <v>47</v>
      </c>
      <c r="B116" s="163" t="s">
        <v>47</v>
      </c>
      <c r="C116" s="163" t="s">
        <v>47</v>
      </c>
      <c r="D116" s="163" t="s">
        <v>47</v>
      </c>
      <c r="E116" s="211"/>
      <c r="F116" s="211"/>
      <c r="G116" s="189" t="s">
        <v>2792</v>
      </c>
      <c r="H116" s="208">
        <f t="shared" ref="H116:J116" si="30">SUM(H117:H119)</f>
        <v>0</v>
      </c>
      <c r="I116" s="208">
        <f t="shared" si="30"/>
        <v>0</v>
      </c>
      <c r="J116" s="208">
        <f t="shared" si="30"/>
        <v>0</v>
      </c>
      <c r="K116" s="209" t="str">
        <f t="shared" si="21"/>
        <v/>
      </c>
      <c r="L116" s="209" t="str">
        <f t="shared" si="22"/>
        <v/>
      </c>
      <c r="M116" s="189" t="s">
        <v>47</v>
      </c>
    </row>
    <row r="117" s="199" customFormat="1" ht="23" customHeight="1" spans="1:13">
      <c r="A117" s="189" t="s">
        <v>47</v>
      </c>
      <c r="B117" s="163" t="s">
        <v>47</v>
      </c>
      <c r="C117" s="163" t="s">
        <v>47</v>
      </c>
      <c r="D117" s="163" t="s">
        <v>47</v>
      </c>
      <c r="E117" s="211"/>
      <c r="F117" s="211"/>
      <c r="G117" s="189" t="s">
        <v>2762</v>
      </c>
      <c r="H117" s="160" t="s">
        <v>47</v>
      </c>
      <c r="I117" s="160" t="s">
        <v>47</v>
      </c>
      <c r="J117" s="160" t="s">
        <v>47</v>
      </c>
      <c r="K117" s="209" t="str">
        <f t="shared" si="21"/>
        <v/>
      </c>
      <c r="L117" s="209" t="str">
        <f t="shared" si="22"/>
        <v/>
      </c>
      <c r="M117" s="189" t="s">
        <v>47</v>
      </c>
    </row>
    <row r="118" s="199" customFormat="1" ht="23" customHeight="1" spans="1:13">
      <c r="A118" s="189" t="s">
        <v>47</v>
      </c>
      <c r="B118" s="163" t="s">
        <v>47</v>
      </c>
      <c r="C118" s="163" t="s">
        <v>47</v>
      </c>
      <c r="D118" s="163" t="s">
        <v>47</v>
      </c>
      <c r="E118" s="211"/>
      <c r="F118" s="211"/>
      <c r="G118" s="189" t="s">
        <v>2763</v>
      </c>
      <c r="H118" s="160" t="s">
        <v>47</v>
      </c>
      <c r="I118" s="160" t="s">
        <v>47</v>
      </c>
      <c r="J118" s="160" t="s">
        <v>47</v>
      </c>
      <c r="K118" s="209" t="str">
        <f t="shared" si="21"/>
        <v/>
      </c>
      <c r="L118" s="209" t="str">
        <f t="shared" si="22"/>
        <v/>
      </c>
      <c r="M118" s="189" t="s">
        <v>47</v>
      </c>
    </row>
    <row r="119" s="199" customFormat="1" ht="23" customHeight="1" spans="1:13">
      <c r="A119" s="189" t="s">
        <v>47</v>
      </c>
      <c r="B119" s="163" t="s">
        <v>47</v>
      </c>
      <c r="C119" s="163" t="s">
        <v>47</v>
      </c>
      <c r="D119" s="163" t="s">
        <v>47</v>
      </c>
      <c r="E119" s="211"/>
      <c r="F119" s="211"/>
      <c r="G119" s="189" t="s">
        <v>2793</v>
      </c>
      <c r="H119" s="160" t="s">
        <v>47</v>
      </c>
      <c r="I119" s="160" t="s">
        <v>47</v>
      </c>
      <c r="J119" s="160" t="s">
        <v>47</v>
      </c>
      <c r="K119" s="209" t="str">
        <f t="shared" si="21"/>
        <v/>
      </c>
      <c r="L119" s="209" t="str">
        <f t="shared" si="22"/>
        <v/>
      </c>
      <c r="M119" s="189" t="s">
        <v>47</v>
      </c>
    </row>
    <row r="120" s="199" customFormat="1" ht="23" customHeight="1" spans="1:13">
      <c r="A120" s="189" t="s">
        <v>47</v>
      </c>
      <c r="B120" s="163" t="s">
        <v>47</v>
      </c>
      <c r="C120" s="163" t="s">
        <v>47</v>
      </c>
      <c r="D120" s="163" t="s">
        <v>47</v>
      </c>
      <c r="E120" s="211"/>
      <c r="F120" s="211"/>
      <c r="G120" s="189" t="s">
        <v>2794</v>
      </c>
      <c r="H120" s="208">
        <f t="shared" ref="H120:J120" si="31">SUM(H121:H125)</f>
        <v>0</v>
      </c>
      <c r="I120" s="208">
        <f t="shared" si="31"/>
        <v>0</v>
      </c>
      <c r="J120" s="208">
        <f t="shared" si="31"/>
        <v>0</v>
      </c>
      <c r="K120" s="209" t="str">
        <f t="shared" si="21"/>
        <v/>
      </c>
      <c r="L120" s="209" t="str">
        <f t="shared" si="22"/>
        <v/>
      </c>
      <c r="M120" s="189" t="s">
        <v>47</v>
      </c>
    </row>
    <row r="121" s="199" customFormat="1" ht="23" customHeight="1" spans="1:13">
      <c r="A121" s="189" t="s">
        <v>47</v>
      </c>
      <c r="B121" s="163" t="s">
        <v>47</v>
      </c>
      <c r="C121" s="163" t="s">
        <v>47</v>
      </c>
      <c r="D121" s="163" t="s">
        <v>47</v>
      </c>
      <c r="E121" s="211"/>
      <c r="F121" s="211"/>
      <c r="G121" s="189" t="s">
        <v>2781</v>
      </c>
      <c r="H121" s="160" t="s">
        <v>47</v>
      </c>
      <c r="I121" s="160" t="s">
        <v>47</v>
      </c>
      <c r="J121" s="160" t="s">
        <v>47</v>
      </c>
      <c r="K121" s="209" t="str">
        <f t="shared" si="21"/>
        <v/>
      </c>
      <c r="L121" s="209" t="str">
        <f t="shared" si="22"/>
        <v/>
      </c>
      <c r="M121" s="189" t="s">
        <v>47</v>
      </c>
    </row>
    <row r="122" s="199" customFormat="1" ht="23" customHeight="1" spans="1:13">
      <c r="A122" s="189" t="s">
        <v>47</v>
      </c>
      <c r="B122" s="163" t="s">
        <v>47</v>
      </c>
      <c r="C122" s="163" t="s">
        <v>47</v>
      </c>
      <c r="D122" s="163" t="s">
        <v>47</v>
      </c>
      <c r="E122" s="211"/>
      <c r="F122" s="211"/>
      <c r="G122" s="189" t="s">
        <v>2782</v>
      </c>
      <c r="H122" s="160" t="s">
        <v>47</v>
      </c>
      <c r="I122" s="160" t="s">
        <v>47</v>
      </c>
      <c r="J122" s="160" t="s">
        <v>47</v>
      </c>
      <c r="K122" s="209" t="str">
        <f t="shared" si="21"/>
        <v/>
      </c>
      <c r="L122" s="209" t="str">
        <f t="shared" si="22"/>
        <v/>
      </c>
      <c r="M122" s="189" t="s">
        <v>47</v>
      </c>
    </row>
    <row r="123" s="199" customFormat="1" ht="23" customHeight="1" spans="1:13">
      <c r="A123" s="189" t="s">
        <v>47</v>
      </c>
      <c r="B123" s="163" t="s">
        <v>47</v>
      </c>
      <c r="C123" s="163" t="s">
        <v>47</v>
      </c>
      <c r="D123" s="163" t="s">
        <v>47</v>
      </c>
      <c r="E123" s="211"/>
      <c r="F123" s="211"/>
      <c r="G123" s="189" t="s">
        <v>2783</v>
      </c>
      <c r="H123" s="160" t="s">
        <v>47</v>
      </c>
      <c r="I123" s="160" t="s">
        <v>47</v>
      </c>
      <c r="J123" s="160" t="s">
        <v>47</v>
      </c>
      <c r="K123" s="209" t="str">
        <f t="shared" si="21"/>
        <v/>
      </c>
      <c r="L123" s="209" t="str">
        <f t="shared" si="22"/>
        <v/>
      </c>
      <c r="M123" s="189" t="s">
        <v>47</v>
      </c>
    </row>
    <row r="124" s="199" customFormat="1" ht="23" customHeight="1" spans="1:13">
      <c r="A124" s="189" t="s">
        <v>47</v>
      </c>
      <c r="B124" s="163" t="s">
        <v>47</v>
      </c>
      <c r="C124" s="163" t="s">
        <v>47</v>
      </c>
      <c r="D124" s="163" t="s">
        <v>47</v>
      </c>
      <c r="E124" s="211"/>
      <c r="F124" s="211"/>
      <c r="G124" s="189" t="s">
        <v>2784</v>
      </c>
      <c r="H124" s="160" t="s">
        <v>47</v>
      </c>
      <c r="I124" s="160" t="s">
        <v>47</v>
      </c>
      <c r="J124" s="160" t="s">
        <v>47</v>
      </c>
      <c r="K124" s="209" t="str">
        <f t="shared" si="21"/>
        <v/>
      </c>
      <c r="L124" s="209" t="str">
        <f t="shared" si="22"/>
        <v/>
      </c>
      <c r="M124" s="189" t="s">
        <v>47</v>
      </c>
    </row>
    <row r="125" s="199" customFormat="1" ht="23" customHeight="1" spans="1:13">
      <c r="A125" s="189" t="s">
        <v>47</v>
      </c>
      <c r="B125" s="163" t="s">
        <v>47</v>
      </c>
      <c r="C125" s="163" t="s">
        <v>47</v>
      </c>
      <c r="D125" s="163" t="s">
        <v>47</v>
      </c>
      <c r="E125" s="211"/>
      <c r="F125" s="211"/>
      <c r="G125" s="189" t="s">
        <v>2795</v>
      </c>
      <c r="H125" s="160" t="s">
        <v>47</v>
      </c>
      <c r="I125" s="160" t="s">
        <v>47</v>
      </c>
      <c r="J125" s="160" t="s">
        <v>47</v>
      </c>
      <c r="K125" s="209" t="str">
        <f t="shared" si="21"/>
        <v/>
      </c>
      <c r="L125" s="209" t="str">
        <f t="shared" si="22"/>
        <v/>
      </c>
      <c r="M125" s="189" t="s">
        <v>47</v>
      </c>
    </row>
    <row r="126" s="199" customFormat="1" ht="23" customHeight="1" spans="1:13">
      <c r="A126" s="189" t="s">
        <v>47</v>
      </c>
      <c r="B126" s="163" t="s">
        <v>47</v>
      </c>
      <c r="C126" s="163" t="s">
        <v>47</v>
      </c>
      <c r="D126" s="163" t="s">
        <v>47</v>
      </c>
      <c r="E126" s="211"/>
      <c r="F126" s="211"/>
      <c r="G126" s="189" t="s">
        <v>2796</v>
      </c>
      <c r="H126" s="208">
        <f t="shared" ref="H126:J126" si="32">SUM(H127:H128)</f>
        <v>0</v>
      </c>
      <c r="I126" s="208">
        <f t="shared" si="32"/>
        <v>0</v>
      </c>
      <c r="J126" s="208">
        <f t="shared" si="32"/>
        <v>0</v>
      </c>
      <c r="K126" s="209" t="str">
        <f t="shared" si="21"/>
        <v/>
      </c>
      <c r="L126" s="209" t="str">
        <f t="shared" si="22"/>
        <v/>
      </c>
      <c r="M126" s="189" t="s">
        <v>47</v>
      </c>
    </row>
    <row r="127" s="199" customFormat="1" ht="23" customHeight="1" spans="1:13">
      <c r="A127" s="189" t="s">
        <v>47</v>
      </c>
      <c r="B127" s="163" t="s">
        <v>47</v>
      </c>
      <c r="C127" s="163" t="s">
        <v>47</v>
      </c>
      <c r="D127" s="163" t="s">
        <v>47</v>
      </c>
      <c r="E127" s="211"/>
      <c r="F127" s="211"/>
      <c r="G127" s="189" t="s">
        <v>2787</v>
      </c>
      <c r="H127" s="160" t="s">
        <v>47</v>
      </c>
      <c r="I127" s="160" t="s">
        <v>47</v>
      </c>
      <c r="J127" s="160" t="s">
        <v>47</v>
      </c>
      <c r="K127" s="209" t="str">
        <f t="shared" si="21"/>
        <v/>
      </c>
      <c r="L127" s="209" t="str">
        <f t="shared" si="22"/>
        <v/>
      </c>
      <c r="M127" s="189" t="s">
        <v>47</v>
      </c>
    </row>
    <row r="128" s="199" customFormat="1" ht="23" customHeight="1" spans="1:13">
      <c r="A128" s="189" t="s">
        <v>47</v>
      </c>
      <c r="B128" s="163" t="s">
        <v>47</v>
      </c>
      <c r="C128" s="163" t="s">
        <v>47</v>
      </c>
      <c r="D128" s="163" t="s">
        <v>47</v>
      </c>
      <c r="E128" s="211"/>
      <c r="F128" s="211"/>
      <c r="G128" s="189" t="s">
        <v>2797</v>
      </c>
      <c r="H128" s="160" t="s">
        <v>47</v>
      </c>
      <c r="I128" s="160" t="s">
        <v>47</v>
      </c>
      <c r="J128" s="160" t="s">
        <v>47</v>
      </c>
      <c r="K128" s="209" t="str">
        <f t="shared" si="21"/>
        <v/>
      </c>
      <c r="L128" s="209" t="str">
        <f t="shared" si="22"/>
        <v/>
      </c>
      <c r="M128" s="189" t="s">
        <v>47</v>
      </c>
    </row>
    <row r="129" s="199" customFormat="1" ht="23" customHeight="1" spans="1:13">
      <c r="A129" s="189" t="s">
        <v>47</v>
      </c>
      <c r="B129" s="163" t="s">
        <v>47</v>
      </c>
      <c r="C129" s="163" t="s">
        <v>47</v>
      </c>
      <c r="D129" s="163" t="s">
        <v>47</v>
      </c>
      <c r="E129" s="211"/>
      <c r="F129" s="211"/>
      <c r="G129" s="189" t="s">
        <v>2798</v>
      </c>
      <c r="H129" s="208">
        <f t="shared" ref="H129:J129" si="33">SUM(H130:H137)</f>
        <v>0</v>
      </c>
      <c r="I129" s="208">
        <f t="shared" si="33"/>
        <v>0</v>
      </c>
      <c r="J129" s="208">
        <f t="shared" si="33"/>
        <v>0</v>
      </c>
      <c r="K129" s="209" t="str">
        <f t="shared" si="21"/>
        <v/>
      </c>
      <c r="L129" s="209" t="str">
        <f t="shared" si="22"/>
        <v/>
      </c>
      <c r="M129" s="189" t="s">
        <v>47</v>
      </c>
    </row>
    <row r="130" s="199" customFormat="1" ht="23" customHeight="1" spans="1:13">
      <c r="A130" s="189" t="s">
        <v>47</v>
      </c>
      <c r="B130" s="163" t="s">
        <v>47</v>
      </c>
      <c r="C130" s="163" t="s">
        <v>47</v>
      </c>
      <c r="D130" s="163" t="s">
        <v>47</v>
      </c>
      <c r="E130" s="211"/>
      <c r="F130" s="211"/>
      <c r="G130" s="189" t="s">
        <v>2762</v>
      </c>
      <c r="H130" s="160" t="s">
        <v>47</v>
      </c>
      <c r="I130" s="160" t="s">
        <v>47</v>
      </c>
      <c r="J130" s="160" t="s">
        <v>47</v>
      </c>
      <c r="K130" s="209" t="str">
        <f t="shared" si="21"/>
        <v/>
      </c>
      <c r="L130" s="209" t="str">
        <f t="shared" si="22"/>
        <v/>
      </c>
      <c r="M130" s="189" t="s">
        <v>47</v>
      </c>
    </row>
    <row r="131" s="199" customFormat="1" ht="23" customHeight="1" spans="1:13">
      <c r="A131" s="189" t="s">
        <v>47</v>
      </c>
      <c r="B131" s="163" t="s">
        <v>47</v>
      </c>
      <c r="C131" s="163" t="s">
        <v>47</v>
      </c>
      <c r="D131" s="163" t="s">
        <v>47</v>
      </c>
      <c r="E131" s="211"/>
      <c r="F131" s="211"/>
      <c r="G131" s="189" t="s">
        <v>2763</v>
      </c>
      <c r="H131" s="160" t="s">
        <v>47</v>
      </c>
      <c r="I131" s="160" t="s">
        <v>47</v>
      </c>
      <c r="J131" s="160" t="s">
        <v>47</v>
      </c>
      <c r="K131" s="209" t="str">
        <f t="shared" si="21"/>
        <v/>
      </c>
      <c r="L131" s="209" t="str">
        <f t="shared" si="22"/>
        <v/>
      </c>
      <c r="M131" s="189" t="s">
        <v>47</v>
      </c>
    </row>
    <row r="132" s="199" customFormat="1" ht="23" customHeight="1" spans="1:13">
      <c r="A132" s="189" t="s">
        <v>47</v>
      </c>
      <c r="B132" s="163" t="s">
        <v>47</v>
      </c>
      <c r="C132" s="163" t="s">
        <v>47</v>
      </c>
      <c r="D132" s="163" t="s">
        <v>47</v>
      </c>
      <c r="E132" s="211"/>
      <c r="F132" s="211"/>
      <c r="G132" s="189" t="s">
        <v>2764</v>
      </c>
      <c r="H132" s="160" t="s">
        <v>47</v>
      </c>
      <c r="I132" s="160" t="s">
        <v>47</v>
      </c>
      <c r="J132" s="160" t="s">
        <v>47</v>
      </c>
      <c r="K132" s="209" t="str">
        <f t="shared" si="21"/>
        <v/>
      </c>
      <c r="L132" s="209" t="str">
        <f t="shared" si="22"/>
        <v/>
      </c>
      <c r="M132" s="189" t="s">
        <v>47</v>
      </c>
    </row>
    <row r="133" s="199" customFormat="1" ht="23" customHeight="1" spans="1:13">
      <c r="A133" s="189" t="s">
        <v>47</v>
      </c>
      <c r="B133" s="163" t="s">
        <v>47</v>
      </c>
      <c r="C133" s="163" t="s">
        <v>47</v>
      </c>
      <c r="D133" s="163" t="s">
        <v>47</v>
      </c>
      <c r="E133" s="211"/>
      <c r="F133" s="211"/>
      <c r="G133" s="189" t="s">
        <v>2765</v>
      </c>
      <c r="H133" s="160" t="s">
        <v>47</v>
      </c>
      <c r="I133" s="160" t="s">
        <v>47</v>
      </c>
      <c r="J133" s="160" t="s">
        <v>47</v>
      </c>
      <c r="K133" s="209" t="str">
        <f t="shared" si="21"/>
        <v/>
      </c>
      <c r="L133" s="209" t="str">
        <f t="shared" si="22"/>
        <v/>
      </c>
      <c r="M133" s="189" t="s">
        <v>47</v>
      </c>
    </row>
    <row r="134" s="199" customFormat="1" ht="23" customHeight="1" spans="1:13">
      <c r="A134" s="189" t="s">
        <v>47</v>
      </c>
      <c r="B134" s="163" t="s">
        <v>47</v>
      </c>
      <c r="C134" s="163" t="s">
        <v>47</v>
      </c>
      <c r="D134" s="163" t="s">
        <v>47</v>
      </c>
      <c r="E134" s="211"/>
      <c r="F134" s="211"/>
      <c r="G134" s="189" t="s">
        <v>2768</v>
      </c>
      <c r="H134" s="160" t="s">
        <v>47</v>
      </c>
      <c r="I134" s="160" t="s">
        <v>47</v>
      </c>
      <c r="J134" s="160" t="s">
        <v>47</v>
      </c>
      <c r="K134" s="209" t="str">
        <f t="shared" si="21"/>
        <v/>
      </c>
      <c r="L134" s="209" t="str">
        <f t="shared" si="22"/>
        <v/>
      </c>
      <c r="M134" s="189" t="s">
        <v>47</v>
      </c>
    </row>
    <row r="135" s="199" customFormat="1" ht="23" customHeight="1" spans="1:13">
      <c r="A135" s="189" t="s">
        <v>47</v>
      </c>
      <c r="B135" s="163" t="s">
        <v>47</v>
      </c>
      <c r="C135" s="163" t="s">
        <v>47</v>
      </c>
      <c r="D135" s="163" t="s">
        <v>47</v>
      </c>
      <c r="E135" s="211"/>
      <c r="F135" s="211"/>
      <c r="G135" s="189" t="s">
        <v>2770</v>
      </c>
      <c r="H135" s="160" t="s">
        <v>47</v>
      </c>
      <c r="I135" s="160" t="s">
        <v>47</v>
      </c>
      <c r="J135" s="160" t="s">
        <v>47</v>
      </c>
      <c r="K135" s="209" t="str">
        <f t="shared" ref="K135:K198" si="34">IFERROR($J135/H135,"")</f>
        <v/>
      </c>
      <c r="L135" s="209" t="str">
        <f t="shared" ref="L135:L198" si="35">IFERROR($J135/I135,"")</f>
        <v/>
      </c>
      <c r="M135" s="189" t="s">
        <v>47</v>
      </c>
    </row>
    <row r="136" s="199" customFormat="1" ht="23" customHeight="1" spans="1:13">
      <c r="A136" s="189" t="s">
        <v>47</v>
      </c>
      <c r="B136" s="163" t="s">
        <v>47</v>
      </c>
      <c r="C136" s="163" t="s">
        <v>47</v>
      </c>
      <c r="D136" s="163" t="s">
        <v>47</v>
      </c>
      <c r="E136" s="211"/>
      <c r="F136" s="211"/>
      <c r="G136" s="189" t="s">
        <v>2771</v>
      </c>
      <c r="H136" s="160" t="s">
        <v>47</v>
      </c>
      <c r="I136" s="160" t="s">
        <v>47</v>
      </c>
      <c r="J136" s="160" t="s">
        <v>47</v>
      </c>
      <c r="K136" s="209" t="str">
        <f t="shared" si="34"/>
        <v/>
      </c>
      <c r="L136" s="209" t="str">
        <f t="shared" si="35"/>
        <v/>
      </c>
      <c r="M136" s="189" t="s">
        <v>47</v>
      </c>
    </row>
    <row r="137" s="199" customFormat="1" ht="23" customHeight="1" spans="1:13">
      <c r="A137" s="189" t="s">
        <v>47</v>
      </c>
      <c r="B137" s="163" t="s">
        <v>47</v>
      </c>
      <c r="C137" s="163" t="s">
        <v>47</v>
      </c>
      <c r="D137" s="163" t="s">
        <v>47</v>
      </c>
      <c r="E137" s="211"/>
      <c r="F137" s="211"/>
      <c r="G137" s="189" t="s">
        <v>2799</v>
      </c>
      <c r="H137" s="160" t="s">
        <v>47</v>
      </c>
      <c r="I137" s="160" t="s">
        <v>47</v>
      </c>
      <c r="J137" s="160" t="s">
        <v>47</v>
      </c>
      <c r="K137" s="209" t="str">
        <f t="shared" si="34"/>
        <v/>
      </c>
      <c r="L137" s="209" t="str">
        <f t="shared" si="35"/>
        <v/>
      </c>
      <c r="M137" s="189" t="s">
        <v>47</v>
      </c>
    </row>
    <row r="138" s="199" customFormat="1" ht="23" customHeight="1" spans="1:13">
      <c r="A138" s="189" t="s">
        <v>47</v>
      </c>
      <c r="B138" s="163" t="s">
        <v>47</v>
      </c>
      <c r="C138" s="163" t="s">
        <v>47</v>
      </c>
      <c r="D138" s="163" t="s">
        <v>47</v>
      </c>
      <c r="E138" s="211"/>
      <c r="F138" s="211"/>
      <c r="G138" s="189" t="s">
        <v>2669</v>
      </c>
      <c r="H138" s="208">
        <f t="shared" ref="H138:J138" si="36">SUM(H139:H140)</f>
        <v>0</v>
      </c>
      <c r="I138" s="208">
        <f t="shared" si="36"/>
        <v>7</v>
      </c>
      <c r="J138" s="208">
        <f t="shared" si="36"/>
        <v>6289</v>
      </c>
      <c r="K138" s="209" t="str">
        <f t="shared" si="34"/>
        <v/>
      </c>
      <c r="L138" s="209">
        <f t="shared" si="35"/>
        <v>898.428571428571</v>
      </c>
      <c r="M138" s="189" t="s">
        <v>47</v>
      </c>
    </row>
    <row r="139" s="199" customFormat="1" ht="23" customHeight="1" spans="1:13">
      <c r="A139" s="189" t="s">
        <v>47</v>
      </c>
      <c r="B139" s="163" t="s">
        <v>47</v>
      </c>
      <c r="C139" s="163" t="s">
        <v>47</v>
      </c>
      <c r="D139" s="163" t="s">
        <v>47</v>
      </c>
      <c r="E139" s="211"/>
      <c r="F139" s="211"/>
      <c r="G139" s="189" t="s">
        <v>1528</v>
      </c>
      <c r="H139" s="160" t="s">
        <v>47</v>
      </c>
      <c r="I139" s="160">
        <v>7</v>
      </c>
      <c r="J139" s="160">
        <v>6289</v>
      </c>
      <c r="K139" s="209" t="str">
        <f t="shared" si="34"/>
        <v/>
      </c>
      <c r="L139" s="209">
        <f t="shared" si="35"/>
        <v>898.428571428571</v>
      </c>
      <c r="M139" s="189" t="s">
        <v>47</v>
      </c>
    </row>
    <row r="140" s="199" customFormat="1" ht="23" customHeight="1" spans="1:13">
      <c r="A140" s="189" t="s">
        <v>47</v>
      </c>
      <c r="B140" s="163" t="s">
        <v>47</v>
      </c>
      <c r="C140" s="163" t="s">
        <v>47</v>
      </c>
      <c r="D140" s="163" t="s">
        <v>47</v>
      </c>
      <c r="E140" s="211"/>
      <c r="F140" s="211"/>
      <c r="G140" s="189" t="s">
        <v>1540</v>
      </c>
      <c r="H140" s="160" t="s">
        <v>47</v>
      </c>
      <c r="I140" s="160" t="s">
        <v>47</v>
      </c>
      <c r="J140" s="160" t="s">
        <v>47</v>
      </c>
      <c r="K140" s="209" t="str">
        <f t="shared" si="34"/>
        <v/>
      </c>
      <c r="L140" s="209" t="str">
        <f t="shared" si="35"/>
        <v/>
      </c>
      <c r="M140" s="189" t="s">
        <v>47</v>
      </c>
    </row>
    <row r="141" s="199" customFormat="1" ht="23" customHeight="1" spans="1:13">
      <c r="A141" s="189" t="s">
        <v>47</v>
      </c>
      <c r="B141" s="163" t="s">
        <v>47</v>
      </c>
      <c r="C141" s="163" t="s">
        <v>47</v>
      </c>
      <c r="D141" s="163" t="s">
        <v>47</v>
      </c>
      <c r="E141" s="211"/>
      <c r="F141" s="211"/>
      <c r="G141" s="189" t="s">
        <v>1543</v>
      </c>
      <c r="H141" s="208">
        <f t="shared" ref="H141:J141" si="37">SUM(H142,H147,H152,H157,H160,H165,H169,H173,H176)</f>
        <v>769</v>
      </c>
      <c r="I141" s="208">
        <f t="shared" si="37"/>
        <v>169</v>
      </c>
      <c r="J141" s="208">
        <f t="shared" si="37"/>
        <v>1483</v>
      </c>
      <c r="K141" s="209">
        <f t="shared" si="34"/>
        <v>1.92847854356307</v>
      </c>
      <c r="L141" s="209">
        <f t="shared" si="35"/>
        <v>8.77514792899408</v>
      </c>
      <c r="M141" s="189" t="s">
        <v>47</v>
      </c>
    </row>
    <row r="142" s="199" customFormat="1" ht="23" customHeight="1" spans="1:13">
      <c r="A142" s="189" t="s">
        <v>47</v>
      </c>
      <c r="B142" s="163" t="s">
        <v>47</v>
      </c>
      <c r="C142" s="163" t="s">
        <v>47</v>
      </c>
      <c r="D142" s="163" t="s">
        <v>47</v>
      </c>
      <c r="E142" s="211"/>
      <c r="F142" s="211"/>
      <c r="G142" s="189" t="s">
        <v>2800</v>
      </c>
      <c r="H142" s="208">
        <f t="shared" ref="H142:J142" si="38">SUM(H143:H146)</f>
        <v>467</v>
      </c>
      <c r="I142" s="208">
        <f t="shared" si="38"/>
        <v>7</v>
      </c>
      <c r="J142" s="208">
        <f t="shared" si="38"/>
        <v>1200</v>
      </c>
      <c r="K142" s="209">
        <f t="shared" si="34"/>
        <v>2.56959314775161</v>
      </c>
      <c r="L142" s="209">
        <f t="shared" si="35"/>
        <v>171.428571428571</v>
      </c>
      <c r="M142" s="189" t="s">
        <v>47</v>
      </c>
    </row>
    <row r="143" s="199" customFormat="1" ht="23" customHeight="1" spans="1:13">
      <c r="A143" s="189" t="s">
        <v>47</v>
      </c>
      <c r="B143" s="163" t="s">
        <v>47</v>
      </c>
      <c r="C143" s="163" t="s">
        <v>47</v>
      </c>
      <c r="D143" s="163" t="s">
        <v>47</v>
      </c>
      <c r="E143" s="211"/>
      <c r="F143" s="211"/>
      <c r="G143" s="189" t="s">
        <v>2801</v>
      </c>
      <c r="H143" s="160">
        <v>467</v>
      </c>
      <c r="I143" s="160">
        <v>7</v>
      </c>
      <c r="J143" s="160">
        <v>1200</v>
      </c>
      <c r="K143" s="209">
        <f t="shared" si="34"/>
        <v>2.56959314775161</v>
      </c>
      <c r="L143" s="209">
        <f t="shared" si="35"/>
        <v>171.428571428571</v>
      </c>
      <c r="M143" s="189" t="s">
        <v>47</v>
      </c>
    </row>
    <row r="144" s="199" customFormat="1" ht="23" customHeight="1" spans="1:13">
      <c r="A144" s="189" t="s">
        <v>47</v>
      </c>
      <c r="B144" s="163" t="s">
        <v>47</v>
      </c>
      <c r="C144" s="163" t="s">
        <v>47</v>
      </c>
      <c r="D144" s="163" t="s">
        <v>47</v>
      </c>
      <c r="E144" s="211"/>
      <c r="F144" s="211"/>
      <c r="G144" s="189" t="s">
        <v>2802</v>
      </c>
      <c r="H144" s="160" t="s">
        <v>47</v>
      </c>
      <c r="I144" s="160" t="s">
        <v>47</v>
      </c>
      <c r="J144" s="160" t="s">
        <v>47</v>
      </c>
      <c r="K144" s="209" t="str">
        <f t="shared" si="34"/>
        <v/>
      </c>
      <c r="L144" s="209" t="str">
        <f t="shared" si="35"/>
        <v/>
      </c>
      <c r="M144" s="189" t="s">
        <v>47</v>
      </c>
    </row>
    <row r="145" s="199" customFormat="1" ht="23" customHeight="1" spans="1:13">
      <c r="A145" s="189" t="s">
        <v>47</v>
      </c>
      <c r="B145" s="163" t="s">
        <v>47</v>
      </c>
      <c r="C145" s="163" t="s">
        <v>47</v>
      </c>
      <c r="D145" s="163" t="s">
        <v>47</v>
      </c>
      <c r="E145" s="211"/>
      <c r="F145" s="211"/>
      <c r="G145" s="189" t="s">
        <v>2803</v>
      </c>
      <c r="H145" s="160" t="s">
        <v>47</v>
      </c>
      <c r="I145" s="160" t="s">
        <v>47</v>
      </c>
      <c r="J145" s="160" t="s">
        <v>47</v>
      </c>
      <c r="K145" s="209" t="str">
        <f t="shared" si="34"/>
        <v/>
      </c>
      <c r="L145" s="209" t="str">
        <f t="shared" si="35"/>
        <v/>
      </c>
      <c r="M145" s="189" t="s">
        <v>47</v>
      </c>
    </row>
    <row r="146" s="199" customFormat="1" ht="23" customHeight="1" spans="1:13">
      <c r="A146" s="189" t="s">
        <v>47</v>
      </c>
      <c r="B146" s="163" t="s">
        <v>47</v>
      </c>
      <c r="C146" s="163" t="s">
        <v>47</v>
      </c>
      <c r="D146" s="163" t="s">
        <v>47</v>
      </c>
      <c r="E146" s="211"/>
      <c r="F146" s="211"/>
      <c r="G146" s="189" t="s">
        <v>2804</v>
      </c>
      <c r="H146" s="160" t="s">
        <v>47</v>
      </c>
      <c r="I146" s="160" t="s">
        <v>47</v>
      </c>
      <c r="J146" s="160" t="s">
        <v>47</v>
      </c>
      <c r="K146" s="209" t="str">
        <f t="shared" si="34"/>
        <v/>
      </c>
      <c r="L146" s="209" t="str">
        <f t="shared" si="35"/>
        <v/>
      </c>
      <c r="M146" s="189" t="s">
        <v>47</v>
      </c>
    </row>
    <row r="147" s="199" customFormat="1" ht="23" customHeight="1" spans="1:13">
      <c r="A147" s="189" t="s">
        <v>47</v>
      </c>
      <c r="B147" s="163" t="s">
        <v>47</v>
      </c>
      <c r="C147" s="163" t="s">
        <v>47</v>
      </c>
      <c r="D147" s="163" t="s">
        <v>47</v>
      </c>
      <c r="E147" s="211"/>
      <c r="F147" s="211"/>
      <c r="G147" s="189" t="s">
        <v>2805</v>
      </c>
      <c r="H147" s="208">
        <f t="shared" ref="H147:J147" si="39">SUM(H148:H151)</f>
        <v>0</v>
      </c>
      <c r="I147" s="208">
        <f t="shared" si="39"/>
        <v>0</v>
      </c>
      <c r="J147" s="208">
        <f t="shared" si="39"/>
        <v>0</v>
      </c>
      <c r="K147" s="209" t="str">
        <f t="shared" si="34"/>
        <v/>
      </c>
      <c r="L147" s="209" t="str">
        <f t="shared" si="35"/>
        <v/>
      </c>
      <c r="M147" s="189" t="s">
        <v>47</v>
      </c>
    </row>
    <row r="148" s="199" customFormat="1" ht="23" customHeight="1" spans="1:13">
      <c r="A148" s="189" t="s">
        <v>47</v>
      </c>
      <c r="B148" s="163" t="s">
        <v>47</v>
      </c>
      <c r="C148" s="163" t="s">
        <v>47</v>
      </c>
      <c r="D148" s="163" t="s">
        <v>47</v>
      </c>
      <c r="E148" s="211"/>
      <c r="F148" s="211"/>
      <c r="G148" s="189" t="s">
        <v>2801</v>
      </c>
      <c r="H148" s="160" t="s">
        <v>47</v>
      </c>
      <c r="I148" s="160" t="s">
        <v>47</v>
      </c>
      <c r="J148" s="160" t="s">
        <v>47</v>
      </c>
      <c r="K148" s="209" t="str">
        <f t="shared" si="34"/>
        <v/>
      </c>
      <c r="L148" s="209" t="str">
        <f t="shared" si="35"/>
        <v/>
      </c>
      <c r="M148" s="189" t="s">
        <v>47</v>
      </c>
    </row>
    <row r="149" s="199" customFormat="1" ht="23" customHeight="1" spans="1:13">
      <c r="A149" s="189" t="s">
        <v>47</v>
      </c>
      <c r="B149" s="163" t="s">
        <v>47</v>
      </c>
      <c r="C149" s="163" t="s">
        <v>47</v>
      </c>
      <c r="D149" s="163" t="s">
        <v>47</v>
      </c>
      <c r="E149" s="211"/>
      <c r="F149" s="211"/>
      <c r="G149" s="189" t="s">
        <v>2802</v>
      </c>
      <c r="H149" s="160" t="s">
        <v>47</v>
      </c>
      <c r="I149" s="160" t="s">
        <v>47</v>
      </c>
      <c r="J149" s="160" t="s">
        <v>47</v>
      </c>
      <c r="K149" s="209" t="str">
        <f t="shared" si="34"/>
        <v/>
      </c>
      <c r="L149" s="209" t="str">
        <f t="shared" si="35"/>
        <v/>
      </c>
      <c r="M149" s="189" t="s">
        <v>47</v>
      </c>
    </row>
    <row r="150" s="199" customFormat="1" ht="23" customHeight="1" spans="1:13">
      <c r="A150" s="189" t="s">
        <v>47</v>
      </c>
      <c r="B150" s="163" t="s">
        <v>47</v>
      </c>
      <c r="C150" s="163" t="s">
        <v>47</v>
      </c>
      <c r="D150" s="163" t="s">
        <v>47</v>
      </c>
      <c r="E150" s="211"/>
      <c r="F150" s="211"/>
      <c r="G150" s="189" t="s">
        <v>2806</v>
      </c>
      <c r="H150" s="160" t="s">
        <v>47</v>
      </c>
      <c r="I150" s="160" t="s">
        <v>47</v>
      </c>
      <c r="J150" s="160" t="s">
        <v>47</v>
      </c>
      <c r="K150" s="209" t="str">
        <f t="shared" si="34"/>
        <v/>
      </c>
      <c r="L150" s="209" t="str">
        <f t="shared" si="35"/>
        <v/>
      </c>
      <c r="M150" s="189" t="s">
        <v>47</v>
      </c>
    </row>
    <row r="151" s="199" customFormat="1" ht="23" customHeight="1" spans="1:13">
      <c r="A151" s="189" t="s">
        <v>47</v>
      </c>
      <c r="B151" s="163" t="s">
        <v>47</v>
      </c>
      <c r="C151" s="163" t="s">
        <v>47</v>
      </c>
      <c r="D151" s="163" t="s">
        <v>47</v>
      </c>
      <c r="E151" s="211"/>
      <c r="F151" s="211"/>
      <c r="G151" s="189" t="s">
        <v>2807</v>
      </c>
      <c r="H151" s="160" t="s">
        <v>47</v>
      </c>
      <c r="I151" s="160" t="s">
        <v>47</v>
      </c>
      <c r="J151" s="160" t="s">
        <v>47</v>
      </c>
      <c r="K151" s="209" t="str">
        <f t="shared" si="34"/>
        <v/>
      </c>
      <c r="L151" s="209" t="str">
        <f t="shared" si="35"/>
        <v/>
      </c>
      <c r="M151" s="189" t="s">
        <v>47</v>
      </c>
    </row>
    <row r="152" s="199" customFormat="1" ht="23" customHeight="1" spans="1:13">
      <c r="A152" s="189" t="s">
        <v>47</v>
      </c>
      <c r="B152" s="163" t="s">
        <v>47</v>
      </c>
      <c r="C152" s="163" t="s">
        <v>47</v>
      </c>
      <c r="D152" s="163" t="s">
        <v>47</v>
      </c>
      <c r="E152" s="211"/>
      <c r="F152" s="211"/>
      <c r="G152" s="189" t="s">
        <v>2808</v>
      </c>
      <c r="H152" s="208">
        <f t="shared" ref="H152:J152" si="40">SUM(H153:H156)</f>
        <v>0</v>
      </c>
      <c r="I152" s="208">
        <f t="shared" si="40"/>
        <v>0</v>
      </c>
      <c r="J152" s="208">
        <f t="shared" si="40"/>
        <v>0</v>
      </c>
      <c r="K152" s="209" t="str">
        <f t="shared" si="34"/>
        <v/>
      </c>
      <c r="L152" s="209" t="str">
        <f t="shared" si="35"/>
        <v/>
      </c>
      <c r="M152" s="189" t="s">
        <v>47</v>
      </c>
    </row>
    <row r="153" s="199" customFormat="1" ht="23" customHeight="1" spans="1:13">
      <c r="A153" s="189" t="s">
        <v>47</v>
      </c>
      <c r="B153" s="163" t="s">
        <v>47</v>
      </c>
      <c r="C153" s="163" t="s">
        <v>47</v>
      </c>
      <c r="D153" s="163" t="s">
        <v>47</v>
      </c>
      <c r="E153" s="211"/>
      <c r="F153" s="211"/>
      <c r="G153" s="189" t="s">
        <v>1679</v>
      </c>
      <c r="H153" s="160" t="s">
        <v>47</v>
      </c>
      <c r="I153" s="160" t="s">
        <v>47</v>
      </c>
      <c r="J153" s="160" t="s">
        <v>47</v>
      </c>
      <c r="K153" s="209" t="str">
        <f t="shared" si="34"/>
        <v/>
      </c>
      <c r="L153" s="209" t="str">
        <f t="shared" si="35"/>
        <v/>
      </c>
      <c r="M153" s="189" t="s">
        <v>47</v>
      </c>
    </row>
    <row r="154" s="199" customFormat="1" ht="23" customHeight="1" spans="1:13">
      <c r="A154" s="189" t="s">
        <v>47</v>
      </c>
      <c r="B154" s="163" t="s">
        <v>47</v>
      </c>
      <c r="C154" s="163" t="s">
        <v>47</v>
      </c>
      <c r="D154" s="163" t="s">
        <v>47</v>
      </c>
      <c r="E154" s="211"/>
      <c r="F154" s="211"/>
      <c r="G154" s="189" t="s">
        <v>2809</v>
      </c>
      <c r="H154" s="160" t="s">
        <v>47</v>
      </c>
      <c r="I154" s="160" t="s">
        <v>47</v>
      </c>
      <c r="J154" s="160" t="s">
        <v>47</v>
      </c>
      <c r="K154" s="209" t="str">
        <f t="shared" si="34"/>
        <v/>
      </c>
      <c r="L154" s="209" t="str">
        <f t="shared" si="35"/>
        <v/>
      </c>
      <c r="M154" s="189" t="s">
        <v>47</v>
      </c>
    </row>
    <row r="155" s="199" customFormat="1" ht="23" customHeight="1" spans="1:13">
      <c r="A155" s="189" t="s">
        <v>47</v>
      </c>
      <c r="B155" s="163" t="s">
        <v>47</v>
      </c>
      <c r="C155" s="163" t="s">
        <v>47</v>
      </c>
      <c r="D155" s="163" t="s">
        <v>47</v>
      </c>
      <c r="E155" s="211"/>
      <c r="F155" s="211"/>
      <c r="G155" s="189" t="s">
        <v>2810</v>
      </c>
      <c r="H155" s="160" t="s">
        <v>47</v>
      </c>
      <c r="I155" s="160" t="s">
        <v>47</v>
      </c>
      <c r="J155" s="160" t="s">
        <v>47</v>
      </c>
      <c r="K155" s="209" t="str">
        <f t="shared" si="34"/>
        <v/>
      </c>
      <c r="L155" s="209" t="str">
        <f t="shared" si="35"/>
        <v/>
      </c>
      <c r="M155" s="189" t="s">
        <v>47</v>
      </c>
    </row>
    <row r="156" s="199" customFormat="1" ht="23" customHeight="1" spans="1:13">
      <c r="A156" s="189" t="s">
        <v>47</v>
      </c>
      <c r="B156" s="163" t="s">
        <v>47</v>
      </c>
      <c r="C156" s="163" t="s">
        <v>47</v>
      </c>
      <c r="D156" s="163" t="s">
        <v>47</v>
      </c>
      <c r="E156" s="211"/>
      <c r="F156" s="211"/>
      <c r="G156" s="189" t="s">
        <v>2811</v>
      </c>
      <c r="H156" s="160" t="s">
        <v>47</v>
      </c>
      <c r="I156" s="160" t="s">
        <v>47</v>
      </c>
      <c r="J156" s="160" t="s">
        <v>47</v>
      </c>
      <c r="K156" s="209" t="str">
        <f t="shared" si="34"/>
        <v/>
      </c>
      <c r="L156" s="209" t="str">
        <f t="shared" si="35"/>
        <v/>
      </c>
      <c r="M156" s="189" t="s">
        <v>47</v>
      </c>
    </row>
    <row r="157" s="199" customFormat="1" ht="23" customHeight="1" spans="1:13">
      <c r="A157" s="189" t="s">
        <v>47</v>
      </c>
      <c r="B157" s="163" t="s">
        <v>47</v>
      </c>
      <c r="C157" s="163" t="s">
        <v>47</v>
      </c>
      <c r="D157" s="163" t="s">
        <v>47</v>
      </c>
      <c r="E157" s="211"/>
      <c r="F157" s="211"/>
      <c r="G157" s="189" t="s">
        <v>2812</v>
      </c>
      <c r="H157" s="208">
        <f t="shared" ref="H157:J157" si="41">SUM(H158:H159)</f>
        <v>0</v>
      </c>
      <c r="I157" s="208">
        <f t="shared" si="41"/>
        <v>0</v>
      </c>
      <c r="J157" s="208">
        <f t="shared" si="41"/>
        <v>0</v>
      </c>
      <c r="K157" s="209" t="str">
        <f t="shared" si="34"/>
        <v/>
      </c>
      <c r="L157" s="209" t="str">
        <f t="shared" si="35"/>
        <v/>
      </c>
      <c r="M157" s="189" t="s">
        <v>47</v>
      </c>
    </row>
    <row r="158" s="199" customFormat="1" ht="23" customHeight="1" spans="1:13">
      <c r="A158" s="189" t="s">
        <v>47</v>
      </c>
      <c r="B158" s="163" t="s">
        <v>47</v>
      </c>
      <c r="C158" s="163" t="s">
        <v>47</v>
      </c>
      <c r="D158" s="163" t="s">
        <v>47</v>
      </c>
      <c r="E158" s="211"/>
      <c r="F158" s="211"/>
      <c r="G158" s="189" t="s">
        <v>2801</v>
      </c>
      <c r="H158" s="160" t="s">
        <v>47</v>
      </c>
      <c r="I158" s="160" t="s">
        <v>47</v>
      </c>
      <c r="J158" s="160" t="s">
        <v>47</v>
      </c>
      <c r="K158" s="209" t="str">
        <f t="shared" si="34"/>
        <v/>
      </c>
      <c r="L158" s="209" t="str">
        <f t="shared" si="35"/>
        <v/>
      </c>
      <c r="M158" s="189" t="s">
        <v>47</v>
      </c>
    </row>
    <row r="159" s="199" customFormat="1" ht="23" customHeight="1" spans="1:13">
      <c r="A159" s="189" t="s">
        <v>47</v>
      </c>
      <c r="B159" s="163" t="s">
        <v>47</v>
      </c>
      <c r="C159" s="163" t="s">
        <v>47</v>
      </c>
      <c r="D159" s="163" t="s">
        <v>47</v>
      </c>
      <c r="E159" s="211"/>
      <c r="F159" s="211"/>
      <c r="G159" s="189" t="s">
        <v>2813</v>
      </c>
      <c r="H159" s="160" t="s">
        <v>47</v>
      </c>
      <c r="I159" s="160" t="s">
        <v>47</v>
      </c>
      <c r="J159" s="160" t="s">
        <v>47</v>
      </c>
      <c r="K159" s="209" t="str">
        <f t="shared" si="34"/>
        <v/>
      </c>
      <c r="L159" s="209" t="str">
        <f t="shared" si="35"/>
        <v/>
      </c>
      <c r="M159" s="189" t="s">
        <v>47</v>
      </c>
    </row>
    <row r="160" s="199" customFormat="1" ht="23" customHeight="1" spans="1:13">
      <c r="A160" s="189" t="s">
        <v>47</v>
      </c>
      <c r="B160" s="163" t="s">
        <v>47</v>
      </c>
      <c r="C160" s="163" t="s">
        <v>47</v>
      </c>
      <c r="D160" s="163" t="s">
        <v>47</v>
      </c>
      <c r="E160" s="211"/>
      <c r="F160" s="211"/>
      <c r="G160" s="189" t="s">
        <v>2814</v>
      </c>
      <c r="H160" s="208">
        <f t="shared" ref="H160:J160" si="42">SUM(H161:H164)</f>
        <v>0</v>
      </c>
      <c r="I160" s="208">
        <f t="shared" si="42"/>
        <v>0</v>
      </c>
      <c r="J160" s="208">
        <f t="shared" si="42"/>
        <v>0</v>
      </c>
      <c r="K160" s="209" t="str">
        <f t="shared" si="34"/>
        <v/>
      </c>
      <c r="L160" s="209" t="str">
        <f t="shared" si="35"/>
        <v/>
      </c>
      <c r="M160" s="189" t="s">
        <v>47</v>
      </c>
    </row>
    <row r="161" s="199" customFormat="1" ht="23" customHeight="1" spans="1:13">
      <c r="A161" s="189" t="s">
        <v>47</v>
      </c>
      <c r="B161" s="163" t="s">
        <v>47</v>
      </c>
      <c r="C161" s="163" t="s">
        <v>47</v>
      </c>
      <c r="D161" s="163" t="s">
        <v>47</v>
      </c>
      <c r="E161" s="211"/>
      <c r="F161" s="211"/>
      <c r="G161" s="189" t="s">
        <v>1679</v>
      </c>
      <c r="H161" s="160" t="s">
        <v>47</v>
      </c>
      <c r="I161" s="160" t="s">
        <v>47</v>
      </c>
      <c r="J161" s="160" t="s">
        <v>47</v>
      </c>
      <c r="K161" s="209" t="str">
        <f t="shared" si="34"/>
        <v/>
      </c>
      <c r="L161" s="209" t="str">
        <f t="shared" si="35"/>
        <v/>
      </c>
      <c r="M161" s="189" t="s">
        <v>47</v>
      </c>
    </row>
    <row r="162" s="199" customFormat="1" ht="23" customHeight="1" spans="1:13">
      <c r="A162" s="189" t="s">
        <v>47</v>
      </c>
      <c r="B162" s="163" t="s">
        <v>47</v>
      </c>
      <c r="C162" s="163" t="s">
        <v>47</v>
      </c>
      <c r="D162" s="163" t="s">
        <v>47</v>
      </c>
      <c r="E162" s="211"/>
      <c r="F162" s="211"/>
      <c r="G162" s="189" t="s">
        <v>2815</v>
      </c>
      <c r="H162" s="160" t="s">
        <v>47</v>
      </c>
      <c r="I162" s="160" t="s">
        <v>47</v>
      </c>
      <c r="J162" s="160" t="s">
        <v>47</v>
      </c>
      <c r="K162" s="209" t="str">
        <f t="shared" si="34"/>
        <v/>
      </c>
      <c r="L162" s="209" t="str">
        <f t="shared" si="35"/>
        <v/>
      </c>
      <c r="M162" s="189" t="s">
        <v>47</v>
      </c>
    </row>
    <row r="163" s="199" customFormat="1" ht="23" customHeight="1" spans="1:13">
      <c r="A163" s="189" t="s">
        <v>47</v>
      </c>
      <c r="B163" s="163" t="s">
        <v>47</v>
      </c>
      <c r="C163" s="163" t="s">
        <v>47</v>
      </c>
      <c r="D163" s="163" t="s">
        <v>47</v>
      </c>
      <c r="E163" s="211"/>
      <c r="F163" s="211"/>
      <c r="G163" s="189" t="s">
        <v>2810</v>
      </c>
      <c r="H163" s="160" t="s">
        <v>47</v>
      </c>
      <c r="I163" s="160" t="s">
        <v>47</v>
      </c>
      <c r="J163" s="160" t="s">
        <v>47</v>
      </c>
      <c r="K163" s="209" t="str">
        <f t="shared" si="34"/>
        <v/>
      </c>
      <c r="L163" s="209" t="str">
        <f t="shared" si="35"/>
        <v/>
      </c>
      <c r="M163" s="189" t="s">
        <v>47</v>
      </c>
    </row>
    <row r="164" s="199" customFormat="1" ht="23" customHeight="1" spans="1:13">
      <c r="A164" s="189" t="s">
        <v>47</v>
      </c>
      <c r="B164" s="163" t="s">
        <v>47</v>
      </c>
      <c r="C164" s="163" t="s">
        <v>47</v>
      </c>
      <c r="D164" s="163" t="s">
        <v>47</v>
      </c>
      <c r="E164" s="211"/>
      <c r="F164" s="211"/>
      <c r="G164" s="189" t="s">
        <v>2816</v>
      </c>
      <c r="H164" s="160" t="s">
        <v>47</v>
      </c>
      <c r="I164" s="160" t="s">
        <v>47</v>
      </c>
      <c r="J164" s="160" t="s">
        <v>47</v>
      </c>
      <c r="K164" s="209" t="str">
        <f t="shared" si="34"/>
        <v/>
      </c>
      <c r="L164" s="209" t="str">
        <f t="shared" si="35"/>
        <v/>
      </c>
      <c r="M164" s="189" t="s">
        <v>47</v>
      </c>
    </row>
    <row r="165" s="199" customFormat="1" ht="15" spans="1:13">
      <c r="A165" s="191" t="s">
        <v>47</v>
      </c>
      <c r="B165" s="191" t="s">
        <v>47</v>
      </c>
      <c r="C165" s="191" t="s">
        <v>47</v>
      </c>
      <c r="D165" s="191" t="s">
        <v>47</v>
      </c>
      <c r="E165" s="214"/>
      <c r="F165" s="214"/>
      <c r="G165" s="191" t="s">
        <v>2817</v>
      </c>
      <c r="H165" s="208">
        <f t="shared" ref="H165:J165" si="43">SUM(H166:H168)</f>
        <v>302</v>
      </c>
      <c r="I165" s="208">
        <f t="shared" si="43"/>
        <v>162</v>
      </c>
      <c r="J165" s="208">
        <f t="shared" si="43"/>
        <v>283</v>
      </c>
      <c r="K165" s="209">
        <f t="shared" si="34"/>
        <v>0.937086092715232</v>
      </c>
      <c r="L165" s="209">
        <f t="shared" si="35"/>
        <v>1.74691358024691</v>
      </c>
      <c r="M165" s="191" t="s">
        <v>47</v>
      </c>
    </row>
    <row r="166" s="199" customFormat="1" ht="15" spans="1:13">
      <c r="A166" s="191" t="s">
        <v>47</v>
      </c>
      <c r="B166" s="191" t="s">
        <v>47</v>
      </c>
      <c r="C166" s="191" t="s">
        <v>47</v>
      </c>
      <c r="D166" s="191" t="s">
        <v>47</v>
      </c>
      <c r="E166" s="214"/>
      <c r="F166" s="214"/>
      <c r="G166" s="191" t="s">
        <v>2818</v>
      </c>
      <c r="H166" s="215">
        <v>302</v>
      </c>
      <c r="I166" s="215">
        <v>145</v>
      </c>
      <c r="J166" s="215">
        <v>183</v>
      </c>
      <c r="K166" s="209">
        <f t="shared" si="34"/>
        <v>0.605960264900662</v>
      </c>
      <c r="L166" s="209">
        <f t="shared" si="35"/>
        <v>1.26206896551724</v>
      </c>
      <c r="M166" s="191" t="s">
        <v>47</v>
      </c>
    </row>
    <row r="167" s="199" customFormat="1" ht="15" spans="1:13">
      <c r="A167" s="191" t="s">
        <v>47</v>
      </c>
      <c r="B167" s="191" t="s">
        <v>47</v>
      </c>
      <c r="C167" s="191" t="s">
        <v>47</v>
      </c>
      <c r="D167" s="191" t="s">
        <v>47</v>
      </c>
      <c r="E167" s="214"/>
      <c r="F167" s="214"/>
      <c r="G167" s="191" t="s">
        <v>2801</v>
      </c>
      <c r="H167" s="215" t="s">
        <v>47</v>
      </c>
      <c r="I167" s="215">
        <v>17</v>
      </c>
      <c r="J167" s="215">
        <v>100</v>
      </c>
      <c r="K167" s="209" t="str">
        <f t="shared" si="34"/>
        <v/>
      </c>
      <c r="L167" s="209">
        <f t="shared" si="35"/>
        <v>5.88235294117647</v>
      </c>
      <c r="M167" s="191" t="s">
        <v>47</v>
      </c>
    </row>
    <row r="168" s="199" customFormat="1" ht="15" spans="1:13">
      <c r="A168" s="191" t="s">
        <v>47</v>
      </c>
      <c r="B168" s="191" t="s">
        <v>47</v>
      </c>
      <c r="C168" s="191" t="s">
        <v>47</v>
      </c>
      <c r="D168" s="191" t="s">
        <v>47</v>
      </c>
      <c r="E168" s="214"/>
      <c r="F168" s="214"/>
      <c r="G168" s="191" t="s">
        <v>2819</v>
      </c>
      <c r="H168" s="215" t="s">
        <v>47</v>
      </c>
      <c r="I168" s="215" t="s">
        <v>47</v>
      </c>
      <c r="J168" s="215" t="s">
        <v>47</v>
      </c>
      <c r="K168" s="209" t="str">
        <f t="shared" si="34"/>
        <v/>
      </c>
      <c r="L168" s="209" t="str">
        <f t="shared" si="35"/>
        <v/>
      </c>
      <c r="M168" s="191" t="s">
        <v>47</v>
      </c>
    </row>
    <row r="169" s="199" customFormat="1" ht="15" spans="1:13">
      <c r="A169" s="191" t="s">
        <v>47</v>
      </c>
      <c r="B169" s="191" t="s">
        <v>47</v>
      </c>
      <c r="C169" s="191" t="s">
        <v>47</v>
      </c>
      <c r="D169" s="191" t="s">
        <v>47</v>
      </c>
      <c r="E169" s="214"/>
      <c r="F169" s="214"/>
      <c r="G169" s="191" t="s">
        <v>2820</v>
      </c>
      <c r="H169" s="208">
        <f t="shared" ref="H169:J169" si="44">SUM(H170:H172)</f>
        <v>0</v>
      </c>
      <c r="I169" s="208">
        <f t="shared" si="44"/>
        <v>0</v>
      </c>
      <c r="J169" s="208">
        <f t="shared" si="44"/>
        <v>0</v>
      </c>
      <c r="K169" s="209" t="str">
        <f t="shared" si="34"/>
        <v/>
      </c>
      <c r="L169" s="209" t="str">
        <f t="shared" si="35"/>
        <v/>
      </c>
      <c r="M169" s="191" t="s">
        <v>47</v>
      </c>
    </row>
    <row r="170" s="199" customFormat="1" ht="15" spans="1:13">
      <c r="A170" s="191" t="s">
        <v>47</v>
      </c>
      <c r="B170" s="191" t="s">
        <v>47</v>
      </c>
      <c r="C170" s="191" t="s">
        <v>47</v>
      </c>
      <c r="D170" s="191" t="s">
        <v>47</v>
      </c>
      <c r="E170" s="214"/>
      <c r="F170" s="214"/>
      <c r="G170" s="191" t="s">
        <v>2818</v>
      </c>
      <c r="H170" s="215" t="s">
        <v>47</v>
      </c>
      <c r="I170" s="215" t="s">
        <v>47</v>
      </c>
      <c r="J170" s="215" t="s">
        <v>47</v>
      </c>
      <c r="K170" s="209" t="str">
        <f t="shared" si="34"/>
        <v/>
      </c>
      <c r="L170" s="209" t="str">
        <f t="shared" si="35"/>
        <v/>
      </c>
      <c r="M170" s="191" t="s">
        <v>47</v>
      </c>
    </row>
    <row r="171" s="199" customFormat="1" ht="15" spans="1:13">
      <c r="A171" s="191" t="s">
        <v>47</v>
      </c>
      <c r="B171" s="191" t="s">
        <v>47</v>
      </c>
      <c r="C171" s="191" t="s">
        <v>47</v>
      </c>
      <c r="D171" s="191" t="s">
        <v>47</v>
      </c>
      <c r="E171" s="214"/>
      <c r="F171" s="214"/>
      <c r="G171" s="191" t="s">
        <v>2801</v>
      </c>
      <c r="H171" s="215" t="s">
        <v>47</v>
      </c>
      <c r="I171" s="215" t="s">
        <v>47</v>
      </c>
      <c r="J171" s="215" t="s">
        <v>47</v>
      </c>
      <c r="K171" s="209" t="str">
        <f t="shared" si="34"/>
        <v/>
      </c>
      <c r="L171" s="209" t="str">
        <f t="shared" si="35"/>
        <v/>
      </c>
      <c r="M171" s="191" t="s">
        <v>47</v>
      </c>
    </row>
    <row r="172" s="199" customFormat="1" ht="15" spans="1:13">
      <c r="A172" s="191" t="s">
        <v>47</v>
      </c>
      <c r="B172" s="191" t="s">
        <v>47</v>
      </c>
      <c r="C172" s="191" t="s">
        <v>47</v>
      </c>
      <c r="D172" s="191" t="s">
        <v>47</v>
      </c>
      <c r="E172" s="214"/>
      <c r="F172" s="214"/>
      <c r="G172" s="191" t="s">
        <v>2821</v>
      </c>
      <c r="H172" s="215" t="s">
        <v>47</v>
      </c>
      <c r="I172" s="215" t="s">
        <v>47</v>
      </c>
      <c r="J172" s="215" t="s">
        <v>47</v>
      </c>
      <c r="K172" s="209" t="str">
        <f t="shared" si="34"/>
        <v/>
      </c>
      <c r="L172" s="209" t="str">
        <f t="shared" si="35"/>
        <v/>
      </c>
      <c r="M172" s="191" t="s">
        <v>47</v>
      </c>
    </row>
    <row r="173" s="199" customFormat="1" ht="15" spans="1:13">
      <c r="A173" s="191" t="s">
        <v>47</v>
      </c>
      <c r="B173" s="191" t="s">
        <v>47</v>
      </c>
      <c r="C173" s="191" t="s">
        <v>47</v>
      </c>
      <c r="D173" s="191" t="s">
        <v>47</v>
      </c>
      <c r="E173" s="214"/>
      <c r="F173" s="214"/>
      <c r="G173" s="191" t="s">
        <v>2822</v>
      </c>
      <c r="H173" s="208">
        <f t="shared" ref="H173:J173" si="45">SUM(H174:H175)</f>
        <v>0</v>
      </c>
      <c r="I173" s="208">
        <f t="shared" si="45"/>
        <v>0</v>
      </c>
      <c r="J173" s="208">
        <f t="shared" si="45"/>
        <v>0</v>
      </c>
      <c r="K173" s="209" t="str">
        <f t="shared" si="34"/>
        <v/>
      </c>
      <c r="L173" s="209" t="str">
        <f t="shared" si="35"/>
        <v/>
      </c>
      <c r="M173" s="191" t="s">
        <v>47</v>
      </c>
    </row>
    <row r="174" s="199" customFormat="1" ht="15" spans="1:13">
      <c r="A174" s="191" t="s">
        <v>47</v>
      </c>
      <c r="B174" s="191" t="s">
        <v>47</v>
      </c>
      <c r="C174" s="191" t="s">
        <v>47</v>
      </c>
      <c r="D174" s="191" t="s">
        <v>47</v>
      </c>
      <c r="E174" s="214"/>
      <c r="F174" s="214"/>
      <c r="G174" s="191" t="s">
        <v>2801</v>
      </c>
      <c r="H174" s="215" t="s">
        <v>47</v>
      </c>
      <c r="I174" s="215" t="s">
        <v>47</v>
      </c>
      <c r="J174" s="215" t="s">
        <v>47</v>
      </c>
      <c r="K174" s="209" t="str">
        <f t="shared" si="34"/>
        <v/>
      </c>
      <c r="L174" s="209" t="str">
        <f t="shared" si="35"/>
        <v/>
      </c>
      <c r="M174" s="191" t="s">
        <v>47</v>
      </c>
    </row>
    <row r="175" s="199" customFormat="1" ht="15" spans="1:13">
      <c r="A175" s="191" t="s">
        <v>47</v>
      </c>
      <c r="B175" s="191" t="s">
        <v>47</v>
      </c>
      <c r="C175" s="191" t="s">
        <v>47</v>
      </c>
      <c r="D175" s="191" t="s">
        <v>47</v>
      </c>
      <c r="E175" s="214"/>
      <c r="F175" s="214"/>
      <c r="G175" s="191" t="s">
        <v>2823</v>
      </c>
      <c r="H175" s="215" t="s">
        <v>47</v>
      </c>
      <c r="I175" s="215" t="s">
        <v>47</v>
      </c>
      <c r="J175" s="215" t="s">
        <v>47</v>
      </c>
      <c r="K175" s="209" t="str">
        <f t="shared" si="34"/>
        <v/>
      </c>
      <c r="L175" s="209" t="str">
        <f t="shared" si="35"/>
        <v/>
      </c>
      <c r="M175" s="191" t="s">
        <v>47</v>
      </c>
    </row>
    <row r="176" s="199" customFormat="1" ht="23" customHeight="1" spans="1:13">
      <c r="A176" s="189" t="s">
        <v>47</v>
      </c>
      <c r="B176" s="163" t="s">
        <v>47</v>
      </c>
      <c r="C176" s="163" t="s">
        <v>47</v>
      </c>
      <c r="D176" s="163" t="s">
        <v>47</v>
      </c>
      <c r="E176" s="211"/>
      <c r="F176" s="211"/>
      <c r="G176" s="189" t="s">
        <v>2669</v>
      </c>
      <c r="H176" s="208">
        <f t="shared" ref="H176:J176" si="46">SUM(H177:H179)</f>
        <v>0</v>
      </c>
      <c r="I176" s="208">
        <f t="shared" si="46"/>
        <v>0</v>
      </c>
      <c r="J176" s="208">
        <f t="shared" si="46"/>
        <v>0</v>
      </c>
      <c r="K176" s="209" t="str">
        <f t="shared" si="34"/>
        <v/>
      </c>
      <c r="L176" s="209" t="str">
        <f t="shared" si="35"/>
        <v/>
      </c>
      <c r="M176" s="189" t="s">
        <v>47</v>
      </c>
    </row>
    <row r="177" s="199" customFormat="1" ht="23" customHeight="1" spans="1:13">
      <c r="A177" s="189" t="s">
        <v>47</v>
      </c>
      <c r="B177" s="163" t="s">
        <v>47</v>
      </c>
      <c r="C177" s="163" t="s">
        <v>47</v>
      </c>
      <c r="D177" s="163" t="s">
        <v>47</v>
      </c>
      <c r="E177" s="211"/>
      <c r="F177" s="211"/>
      <c r="G177" s="189" t="s">
        <v>2824</v>
      </c>
      <c r="H177" s="160" t="s">
        <v>47</v>
      </c>
      <c r="I177" s="160" t="s">
        <v>47</v>
      </c>
      <c r="J177" s="160" t="s">
        <v>47</v>
      </c>
      <c r="K177" s="209" t="str">
        <f t="shared" si="34"/>
        <v/>
      </c>
      <c r="L177" s="209" t="str">
        <f t="shared" si="35"/>
        <v/>
      </c>
      <c r="M177" s="189" t="s">
        <v>47</v>
      </c>
    </row>
    <row r="178" s="199" customFormat="1" ht="23" customHeight="1" spans="1:13">
      <c r="A178" s="189" t="s">
        <v>47</v>
      </c>
      <c r="B178" s="163" t="s">
        <v>47</v>
      </c>
      <c r="C178" s="163" t="s">
        <v>47</v>
      </c>
      <c r="D178" s="163" t="s">
        <v>47</v>
      </c>
      <c r="E178" s="211"/>
      <c r="F178" s="211"/>
      <c r="G178" s="189" t="s">
        <v>2825</v>
      </c>
      <c r="H178" s="160" t="s">
        <v>47</v>
      </c>
      <c r="I178" s="160" t="s">
        <v>47</v>
      </c>
      <c r="J178" s="160" t="s">
        <v>47</v>
      </c>
      <c r="K178" s="209" t="str">
        <f t="shared" si="34"/>
        <v/>
      </c>
      <c r="L178" s="209" t="str">
        <f t="shared" si="35"/>
        <v/>
      </c>
      <c r="M178" s="189" t="s">
        <v>47</v>
      </c>
    </row>
    <row r="179" s="199" customFormat="1" ht="23" customHeight="1" spans="1:13">
      <c r="A179" s="189" t="s">
        <v>47</v>
      </c>
      <c r="B179" s="163" t="s">
        <v>47</v>
      </c>
      <c r="C179" s="163" t="s">
        <v>47</v>
      </c>
      <c r="D179" s="163" t="s">
        <v>47</v>
      </c>
      <c r="E179" s="211"/>
      <c r="F179" s="211"/>
      <c r="G179" s="189" t="s">
        <v>1729</v>
      </c>
      <c r="H179" s="160" t="s">
        <v>47</v>
      </c>
      <c r="I179" s="160" t="s">
        <v>47</v>
      </c>
      <c r="J179" s="160" t="s">
        <v>47</v>
      </c>
      <c r="K179" s="209" t="str">
        <f t="shared" si="34"/>
        <v/>
      </c>
      <c r="L179" s="209" t="str">
        <f t="shared" si="35"/>
        <v/>
      </c>
      <c r="M179" s="189" t="s">
        <v>47</v>
      </c>
    </row>
    <row r="180" s="199" customFormat="1" ht="23" customHeight="1" spans="1:13">
      <c r="A180" s="189" t="s">
        <v>47</v>
      </c>
      <c r="B180" s="163" t="s">
        <v>47</v>
      </c>
      <c r="C180" s="163" t="s">
        <v>47</v>
      </c>
      <c r="D180" s="163" t="s">
        <v>47</v>
      </c>
      <c r="E180" s="211"/>
      <c r="F180" s="211"/>
      <c r="G180" s="189" t="s">
        <v>1734</v>
      </c>
      <c r="H180" s="208">
        <f>SUM(H181,H186,H191,H200,H207,H217,H220,H223,H224)</f>
        <v>0</v>
      </c>
      <c r="I180" s="208">
        <f>SUM(I181,I186,I191,I200,I207,I217,I220,I224)</f>
        <v>0</v>
      </c>
      <c r="J180" s="208">
        <f>SUM(J181,J186,J191,J200,J207,J217,J220,J224)</f>
        <v>0</v>
      </c>
      <c r="K180" s="209" t="str">
        <f t="shared" si="34"/>
        <v/>
      </c>
      <c r="L180" s="209" t="str">
        <f t="shared" si="35"/>
        <v/>
      </c>
      <c r="M180" s="189" t="s">
        <v>47</v>
      </c>
    </row>
    <row r="181" s="199" customFormat="1" ht="23" customHeight="1" spans="1:13">
      <c r="A181" s="189" t="s">
        <v>47</v>
      </c>
      <c r="B181" s="163" t="s">
        <v>47</v>
      </c>
      <c r="C181" s="163" t="s">
        <v>47</v>
      </c>
      <c r="D181" s="163" t="s">
        <v>47</v>
      </c>
      <c r="E181" s="211"/>
      <c r="F181" s="211"/>
      <c r="G181" s="189" t="s">
        <v>2826</v>
      </c>
      <c r="H181" s="208">
        <f t="shared" ref="H181:J181" si="47">SUM(H182:H185)</f>
        <v>0</v>
      </c>
      <c r="I181" s="208">
        <f t="shared" si="47"/>
        <v>0</v>
      </c>
      <c r="J181" s="208">
        <f t="shared" si="47"/>
        <v>0</v>
      </c>
      <c r="K181" s="209" t="str">
        <f t="shared" si="34"/>
        <v/>
      </c>
      <c r="L181" s="209" t="str">
        <f t="shared" si="35"/>
        <v/>
      </c>
      <c r="M181" s="189" t="s">
        <v>47</v>
      </c>
    </row>
    <row r="182" s="199" customFormat="1" ht="23" customHeight="1" spans="1:13">
      <c r="A182" s="189" t="s">
        <v>47</v>
      </c>
      <c r="B182" s="163" t="s">
        <v>47</v>
      </c>
      <c r="C182" s="163" t="s">
        <v>47</v>
      </c>
      <c r="D182" s="163" t="s">
        <v>47</v>
      </c>
      <c r="E182" s="211"/>
      <c r="F182" s="211"/>
      <c r="G182" s="189" t="s">
        <v>1741</v>
      </c>
      <c r="H182" s="160" t="s">
        <v>47</v>
      </c>
      <c r="I182" s="160" t="s">
        <v>47</v>
      </c>
      <c r="J182" s="160" t="s">
        <v>47</v>
      </c>
      <c r="K182" s="209" t="str">
        <f t="shared" si="34"/>
        <v/>
      </c>
      <c r="L182" s="209" t="str">
        <f t="shared" si="35"/>
        <v/>
      </c>
      <c r="M182" s="189" t="s">
        <v>47</v>
      </c>
    </row>
    <row r="183" s="199" customFormat="1" ht="23" customHeight="1" spans="1:13">
      <c r="A183" s="189" t="s">
        <v>47</v>
      </c>
      <c r="B183" s="163" t="s">
        <v>47</v>
      </c>
      <c r="C183" s="163" t="s">
        <v>47</v>
      </c>
      <c r="D183" s="163" t="s">
        <v>47</v>
      </c>
      <c r="E183" s="211"/>
      <c r="F183" s="211"/>
      <c r="G183" s="189" t="s">
        <v>1743</v>
      </c>
      <c r="H183" s="160" t="s">
        <v>47</v>
      </c>
      <c r="I183" s="160" t="s">
        <v>47</v>
      </c>
      <c r="J183" s="160" t="s">
        <v>47</v>
      </c>
      <c r="K183" s="209" t="str">
        <f t="shared" si="34"/>
        <v/>
      </c>
      <c r="L183" s="209" t="str">
        <f t="shared" si="35"/>
        <v/>
      </c>
      <c r="M183" s="189" t="s">
        <v>47</v>
      </c>
    </row>
    <row r="184" s="199" customFormat="1" ht="23" customHeight="1" spans="1:13">
      <c r="A184" s="189" t="s">
        <v>47</v>
      </c>
      <c r="B184" s="163" t="s">
        <v>47</v>
      </c>
      <c r="C184" s="163" t="s">
        <v>47</v>
      </c>
      <c r="D184" s="163" t="s">
        <v>47</v>
      </c>
      <c r="E184" s="211"/>
      <c r="F184" s="211"/>
      <c r="G184" s="189" t="s">
        <v>2827</v>
      </c>
      <c r="H184" s="160" t="s">
        <v>47</v>
      </c>
      <c r="I184" s="160" t="s">
        <v>47</v>
      </c>
      <c r="J184" s="160" t="s">
        <v>47</v>
      </c>
      <c r="K184" s="209" t="str">
        <f t="shared" si="34"/>
        <v/>
      </c>
      <c r="L184" s="209" t="str">
        <f t="shared" si="35"/>
        <v/>
      </c>
      <c r="M184" s="189" t="s">
        <v>47</v>
      </c>
    </row>
    <row r="185" s="199" customFormat="1" ht="23" customHeight="1" spans="1:13">
      <c r="A185" s="189" t="s">
        <v>47</v>
      </c>
      <c r="B185" s="163" t="s">
        <v>47</v>
      </c>
      <c r="C185" s="163" t="s">
        <v>47</v>
      </c>
      <c r="D185" s="163" t="s">
        <v>47</v>
      </c>
      <c r="E185" s="211"/>
      <c r="F185" s="211"/>
      <c r="G185" s="189" t="s">
        <v>2828</v>
      </c>
      <c r="H185" s="160" t="s">
        <v>47</v>
      </c>
      <c r="I185" s="160" t="s">
        <v>47</v>
      </c>
      <c r="J185" s="160" t="s">
        <v>47</v>
      </c>
      <c r="K185" s="209" t="str">
        <f t="shared" si="34"/>
        <v/>
      </c>
      <c r="L185" s="209" t="str">
        <f t="shared" si="35"/>
        <v/>
      </c>
      <c r="M185" s="189" t="s">
        <v>47</v>
      </c>
    </row>
    <row r="186" s="199" customFormat="1" ht="23" customHeight="1" spans="1:13">
      <c r="A186" s="189" t="s">
        <v>47</v>
      </c>
      <c r="B186" s="163" t="s">
        <v>47</v>
      </c>
      <c r="C186" s="163" t="s">
        <v>47</v>
      </c>
      <c r="D186" s="163" t="s">
        <v>47</v>
      </c>
      <c r="E186" s="211"/>
      <c r="F186" s="211"/>
      <c r="G186" s="189" t="s">
        <v>2829</v>
      </c>
      <c r="H186" s="208">
        <f t="shared" ref="H186:J186" si="48">SUM(H187:H190)</f>
        <v>0</v>
      </c>
      <c r="I186" s="208">
        <f t="shared" si="48"/>
        <v>0</v>
      </c>
      <c r="J186" s="208">
        <f t="shared" si="48"/>
        <v>0</v>
      </c>
      <c r="K186" s="209" t="str">
        <f t="shared" si="34"/>
        <v/>
      </c>
      <c r="L186" s="209" t="str">
        <f t="shared" si="35"/>
        <v/>
      </c>
      <c r="M186" s="189" t="s">
        <v>47</v>
      </c>
    </row>
    <row r="187" s="199" customFormat="1" ht="23" customHeight="1" spans="1:13">
      <c r="A187" s="189" t="s">
        <v>47</v>
      </c>
      <c r="B187" s="163" t="s">
        <v>47</v>
      </c>
      <c r="C187" s="163" t="s">
        <v>47</v>
      </c>
      <c r="D187" s="163" t="s">
        <v>47</v>
      </c>
      <c r="E187" s="211"/>
      <c r="F187" s="211"/>
      <c r="G187" s="189" t="s">
        <v>2827</v>
      </c>
      <c r="H187" s="160" t="s">
        <v>47</v>
      </c>
      <c r="I187" s="160" t="s">
        <v>47</v>
      </c>
      <c r="J187" s="160" t="s">
        <v>47</v>
      </c>
      <c r="K187" s="209" t="str">
        <f t="shared" si="34"/>
        <v/>
      </c>
      <c r="L187" s="209" t="str">
        <f t="shared" si="35"/>
        <v/>
      </c>
      <c r="M187" s="189" t="s">
        <v>47</v>
      </c>
    </row>
    <row r="188" s="199" customFormat="1" ht="23" customHeight="1" spans="1:13">
      <c r="A188" s="189" t="s">
        <v>47</v>
      </c>
      <c r="B188" s="163" t="s">
        <v>47</v>
      </c>
      <c r="C188" s="163" t="s">
        <v>47</v>
      </c>
      <c r="D188" s="163" t="s">
        <v>47</v>
      </c>
      <c r="E188" s="211"/>
      <c r="F188" s="211"/>
      <c r="G188" s="189" t="s">
        <v>2830</v>
      </c>
      <c r="H188" s="160" t="s">
        <v>47</v>
      </c>
      <c r="I188" s="160" t="s">
        <v>47</v>
      </c>
      <c r="J188" s="160" t="s">
        <v>47</v>
      </c>
      <c r="K188" s="209" t="str">
        <f t="shared" si="34"/>
        <v/>
      </c>
      <c r="L188" s="209" t="str">
        <f t="shared" si="35"/>
        <v/>
      </c>
      <c r="M188" s="189" t="s">
        <v>47</v>
      </c>
    </row>
    <row r="189" s="199" customFormat="1" ht="23" customHeight="1" spans="1:13">
      <c r="A189" s="189" t="s">
        <v>47</v>
      </c>
      <c r="B189" s="163" t="s">
        <v>47</v>
      </c>
      <c r="C189" s="163" t="s">
        <v>47</v>
      </c>
      <c r="D189" s="163" t="s">
        <v>47</v>
      </c>
      <c r="E189" s="211"/>
      <c r="F189" s="211"/>
      <c r="G189" s="189" t="s">
        <v>2831</v>
      </c>
      <c r="H189" s="160" t="s">
        <v>47</v>
      </c>
      <c r="I189" s="160" t="s">
        <v>47</v>
      </c>
      <c r="J189" s="160" t="s">
        <v>47</v>
      </c>
      <c r="K189" s="209" t="str">
        <f t="shared" si="34"/>
        <v/>
      </c>
      <c r="L189" s="209" t="str">
        <f t="shared" si="35"/>
        <v/>
      </c>
      <c r="M189" s="189" t="s">
        <v>47</v>
      </c>
    </row>
    <row r="190" s="199" customFormat="1" ht="23" customHeight="1" spans="1:13">
      <c r="A190" s="189" t="s">
        <v>47</v>
      </c>
      <c r="B190" s="163" t="s">
        <v>47</v>
      </c>
      <c r="C190" s="163" t="s">
        <v>47</v>
      </c>
      <c r="D190" s="163" t="s">
        <v>47</v>
      </c>
      <c r="E190" s="211"/>
      <c r="F190" s="211"/>
      <c r="G190" s="189" t="s">
        <v>2832</v>
      </c>
      <c r="H190" s="160" t="s">
        <v>47</v>
      </c>
      <c r="I190" s="160" t="s">
        <v>47</v>
      </c>
      <c r="J190" s="160" t="s">
        <v>47</v>
      </c>
      <c r="K190" s="209" t="str">
        <f t="shared" si="34"/>
        <v/>
      </c>
      <c r="L190" s="209" t="str">
        <f t="shared" si="35"/>
        <v/>
      </c>
      <c r="M190" s="189" t="s">
        <v>47</v>
      </c>
    </row>
    <row r="191" s="199" customFormat="1" ht="23" customHeight="1" spans="1:13">
      <c r="A191" s="189" t="s">
        <v>47</v>
      </c>
      <c r="B191" s="163" t="s">
        <v>47</v>
      </c>
      <c r="C191" s="163" t="s">
        <v>47</v>
      </c>
      <c r="D191" s="163" t="s">
        <v>47</v>
      </c>
      <c r="E191" s="211"/>
      <c r="F191" s="211"/>
      <c r="G191" s="189" t="s">
        <v>2833</v>
      </c>
      <c r="H191" s="208">
        <f t="shared" ref="H191:J191" si="49">SUM(H192:H199)</f>
        <v>0</v>
      </c>
      <c r="I191" s="208">
        <f t="shared" si="49"/>
        <v>0</v>
      </c>
      <c r="J191" s="208">
        <f t="shared" si="49"/>
        <v>0</v>
      </c>
      <c r="K191" s="209" t="str">
        <f t="shared" si="34"/>
        <v/>
      </c>
      <c r="L191" s="209" t="str">
        <f t="shared" si="35"/>
        <v/>
      </c>
      <c r="M191" s="189" t="s">
        <v>47</v>
      </c>
    </row>
    <row r="192" s="199" customFormat="1" ht="23" customHeight="1" spans="1:13">
      <c r="A192" s="189" t="s">
        <v>47</v>
      </c>
      <c r="B192" s="163" t="s">
        <v>47</v>
      </c>
      <c r="C192" s="163" t="s">
        <v>47</v>
      </c>
      <c r="D192" s="163" t="s">
        <v>47</v>
      </c>
      <c r="E192" s="211"/>
      <c r="F192" s="211"/>
      <c r="G192" s="189" t="s">
        <v>2834</v>
      </c>
      <c r="H192" s="160" t="s">
        <v>47</v>
      </c>
      <c r="I192" s="160" t="s">
        <v>47</v>
      </c>
      <c r="J192" s="160" t="s">
        <v>47</v>
      </c>
      <c r="K192" s="209" t="str">
        <f t="shared" si="34"/>
        <v/>
      </c>
      <c r="L192" s="209" t="str">
        <f t="shared" si="35"/>
        <v/>
      </c>
      <c r="M192" s="189" t="s">
        <v>47</v>
      </c>
    </row>
    <row r="193" s="199" customFormat="1" ht="23" customHeight="1" spans="1:13">
      <c r="A193" s="189" t="s">
        <v>47</v>
      </c>
      <c r="B193" s="163" t="s">
        <v>47</v>
      </c>
      <c r="C193" s="163" t="s">
        <v>47</v>
      </c>
      <c r="D193" s="163" t="s">
        <v>47</v>
      </c>
      <c r="E193" s="211"/>
      <c r="F193" s="211"/>
      <c r="G193" s="189" t="s">
        <v>2835</v>
      </c>
      <c r="H193" s="160" t="s">
        <v>47</v>
      </c>
      <c r="I193" s="160" t="s">
        <v>47</v>
      </c>
      <c r="J193" s="160" t="s">
        <v>47</v>
      </c>
      <c r="K193" s="209" t="str">
        <f t="shared" si="34"/>
        <v/>
      </c>
      <c r="L193" s="209" t="str">
        <f t="shared" si="35"/>
        <v/>
      </c>
      <c r="M193" s="189" t="s">
        <v>47</v>
      </c>
    </row>
    <row r="194" s="199" customFormat="1" ht="23" customHeight="1" spans="1:13">
      <c r="A194" s="189" t="s">
        <v>47</v>
      </c>
      <c r="B194" s="163" t="s">
        <v>47</v>
      </c>
      <c r="C194" s="163" t="s">
        <v>47</v>
      </c>
      <c r="D194" s="163" t="s">
        <v>47</v>
      </c>
      <c r="E194" s="211"/>
      <c r="F194" s="211"/>
      <c r="G194" s="189" t="s">
        <v>2836</v>
      </c>
      <c r="H194" s="160" t="s">
        <v>47</v>
      </c>
      <c r="I194" s="160" t="s">
        <v>47</v>
      </c>
      <c r="J194" s="160" t="s">
        <v>47</v>
      </c>
      <c r="K194" s="209" t="str">
        <f t="shared" si="34"/>
        <v/>
      </c>
      <c r="L194" s="209" t="str">
        <f t="shared" si="35"/>
        <v/>
      </c>
      <c r="M194" s="189" t="s">
        <v>47</v>
      </c>
    </row>
    <row r="195" s="199" customFormat="1" ht="23" customHeight="1" spans="1:13">
      <c r="A195" s="189" t="s">
        <v>47</v>
      </c>
      <c r="B195" s="163" t="s">
        <v>47</v>
      </c>
      <c r="C195" s="163" t="s">
        <v>47</v>
      </c>
      <c r="D195" s="163" t="s">
        <v>47</v>
      </c>
      <c r="E195" s="211"/>
      <c r="F195" s="211"/>
      <c r="G195" s="189" t="s">
        <v>2837</v>
      </c>
      <c r="H195" s="160" t="s">
        <v>47</v>
      </c>
      <c r="I195" s="160" t="s">
        <v>47</v>
      </c>
      <c r="J195" s="160" t="s">
        <v>47</v>
      </c>
      <c r="K195" s="209" t="str">
        <f t="shared" si="34"/>
        <v/>
      </c>
      <c r="L195" s="209" t="str">
        <f t="shared" si="35"/>
        <v/>
      </c>
      <c r="M195" s="189" t="s">
        <v>47</v>
      </c>
    </row>
    <row r="196" s="199" customFormat="1" ht="23" customHeight="1" spans="1:13">
      <c r="A196" s="189" t="s">
        <v>47</v>
      </c>
      <c r="B196" s="163" t="s">
        <v>47</v>
      </c>
      <c r="C196" s="163" t="s">
        <v>47</v>
      </c>
      <c r="D196" s="163" t="s">
        <v>47</v>
      </c>
      <c r="E196" s="211"/>
      <c r="F196" s="211"/>
      <c r="G196" s="189" t="s">
        <v>2838</v>
      </c>
      <c r="H196" s="160" t="s">
        <v>47</v>
      </c>
      <c r="I196" s="160" t="s">
        <v>47</v>
      </c>
      <c r="J196" s="160" t="s">
        <v>47</v>
      </c>
      <c r="K196" s="209" t="str">
        <f t="shared" si="34"/>
        <v/>
      </c>
      <c r="L196" s="209" t="str">
        <f t="shared" si="35"/>
        <v/>
      </c>
      <c r="M196" s="189" t="s">
        <v>47</v>
      </c>
    </row>
    <row r="197" s="199" customFormat="1" ht="23" customHeight="1" spans="1:13">
      <c r="A197" s="189" t="s">
        <v>47</v>
      </c>
      <c r="B197" s="163" t="s">
        <v>47</v>
      </c>
      <c r="C197" s="163" t="s">
        <v>47</v>
      </c>
      <c r="D197" s="163" t="s">
        <v>47</v>
      </c>
      <c r="E197" s="211"/>
      <c r="F197" s="211"/>
      <c r="G197" s="189" t="s">
        <v>2839</v>
      </c>
      <c r="H197" s="160" t="s">
        <v>47</v>
      </c>
      <c r="I197" s="160" t="s">
        <v>47</v>
      </c>
      <c r="J197" s="160" t="s">
        <v>47</v>
      </c>
      <c r="K197" s="209" t="str">
        <f t="shared" si="34"/>
        <v/>
      </c>
      <c r="L197" s="209" t="str">
        <f t="shared" si="35"/>
        <v/>
      </c>
      <c r="M197" s="189" t="s">
        <v>47</v>
      </c>
    </row>
    <row r="198" s="199" customFormat="1" ht="23" customHeight="1" spans="1:13">
      <c r="A198" s="189" t="s">
        <v>47</v>
      </c>
      <c r="B198" s="163" t="s">
        <v>47</v>
      </c>
      <c r="C198" s="163" t="s">
        <v>47</v>
      </c>
      <c r="D198" s="163" t="s">
        <v>47</v>
      </c>
      <c r="E198" s="211"/>
      <c r="F198" s="211"/>
      <c r="G198" s="189" t="s">
        <v>2840</v>
      </c>
      <c r="H198" s="160" t="s">
        <v>47</v>
      </c>
      <c r="I198" s="160" t="s">
        <v>47</v>
      </c>
      <c r="J198" s="160" t="s">
        <v>47</v>
      </c>
      <c r="K198" s="209" t="str">
        <f t="shared" si="34"/>
        <v/>
      </c>
      <c r="L198" s="209" t="str">
        <f t="shared" si="35"/>
        <v/>
      </c>
      <c r="M198" s="189" t="s">
        <v>47</v>
      </c>
    </row>
    <row r="199" s="199" customFormat="1" ht="23" customHeight="1" spans="1:13">
      <c r="A199" s="189" t="s">
        <v>47</v>
      </c>
      <c r="B199" s="163" t="s">
        <v>47</v>
      </c>
      <c r="C199" s="163" t="s">
        <v>47</v>
      </c>
      <c r="D199" s="163" t="s">
        <v>47</v>
      </c>
      <c r="E199" s="211"/>
      <c r="F199" s="211"/>
      <c r="G199" s="189" t="s">
        <v>2841</v>
      </c>
      <c r="H199" s="160" t="s">
        <v>47</v>
      </c>
      <c r="I199" s="160" t="s">
        <v>47</v>
      </c>
      <c r="J199" s="160" t="s">
        <v>47</v>
      </c>
      <c r="K199" s="209" t="str">
        <f t="shared" ref="K199:K262" si="50">IFERROR($J199/H199,"")</f>
        <v/>
      </c>
      <c r="L199" s="209" t="str">
        <f t="shared" ref="L199:L262" si="51">IFERROR($J199/I199,"")</f>
        <v/>
      </c>
      <c r="M199" s="189" t="s">
        <v>47</v>
      </c>
    </row>
    <row r="200" s="199" customFormat="1" ht="23" customHeight="1" spans="1:13">
      <c r="A200" s="189" t="s">
        <v>47</v>
      </c>
      <c r="B200" s="163" t="s">
        <v>47</v>
      </c>
      <c r="C200" s="163" t="s">
        <v>47</v>
      </c>
      <c r="D200" s="163" t="s">
        <v>47</v>
      </c>
      <c r="E200" s="211"/>
      <c r="F200" s="211"/>
      <c r="G200" s="189" t="s">
        <v>2842</v>
      </c>
      <c r="H200" s="208">
        <f t="shared" ref="H200:J200" si="52">SUM(H201:H206)</f>
        <v>0</v>
      </c>
      <c r="I200" s="208">
        <f t="shared" si="52"/>
        <v>0</v>
      </c>
      <c r="J200" s="208">
        <f t="shared" si="52"/>
        <v>0</v>
      </c>
      <c r="K200" s="209" t="str">
        <f t="shared" si="50"/>
        <v/>
      </c>
      <c r="L200" s="209" t="str">
        <f t="shared" si="51"/>
        <v/>
      </c>
      <c r="M200" s="189" t="s">
        <v>47</v>
      </c>
    </row>
    <row r="201" s="199" customFormat="1" ht="23" customHeight="1" spans="1:13">
      <c r="A201" s="189" t="s">
        <v>47</v>
      </c>
      <c r="B201" s="163" t="s">
        <v>47</v>
      </c>
      <c r="C201" s="163" t="s">
        <v>47</v>
      </c>
      <c r="D201" s="163" t="s">
        <v>47</v>
      </c>
      <c r="E201" s="211"/>
      <c r="F201" s="211"/>
      <c r="G201" s="189" t="s">
        <v>2843</v>
      </c>
      <c r="H201" s="160" t="s">
        <v>47</v>
      </c>
      <c r="I201" s="160" t="s">
        <v>47</v>
      </c>
      <c r="J201" s="160" t="s">
        <v>47</v>
      </c>
      <c r="K201" s="209" t="str">
        <f t="shared" si="50"/>
        <v/>
      </c>
      <c r="L201" s="209" t="str">
        <f t="shared" si="51"/>
        <v/>
      </c>
      <c r="M201" s="189" t="s">
        <v>47</v>
      </c>
    </row>
    <row r="202" s="199" customFormat="1" ht="23" customHeight="1" spans="1:13">
      <c r="A202" s="189" t="s">
        <v>47</v>
      </c>
      <c r="B202" s="163" t="s">
        <v>47</v>
      </c>
      <c r="C202" s="163" t="s">
        <v>47</v>
      </c>
      <c r="D202" s="163" t="s">
        <v>47</v>
      </c>
      <c r="E202" s="211"/>
      <c r="F202" s="211"/>
      <c r="G202" s="189" t="s">
        <v>2844</v>
      </c>
      <c r="H202" s="160" t="s">
        <v>47</v>
      </c>
      <c r="I202" s="160" t="s">
        <v>47</v>
      </c>
      <c r="J202" s="160" t="s">
        <v>47</v>
      </c>
      <c r="K202" s="209" t="str">
        <f t="shared" si="50"/>
        <v/>
      </c>
      <c r="L202" s="209" t="str">
        <f t="shared" si="51"/>
        <v/>
      </c>
      <c r="M202" s="189" t="s">
        <v>47</v>
      </c>
    </row>
    <row r="203" s="199" customFormat="1" ht="23" customHeight="1" spans="1:13">
      <c r="A203" s="189" t="s">
        <v>47</v>
      </c>
      <c r="B203" s="163" t="s">
        <v>47</v>
      </c>
      <c r="C203" s="163" t="s">
        <v>47</v>
      </c>
      <c r="D203" s="163" t="s">
        <v>47</v>
      </c>
      <c r="E203" s="211"/>
      <c r="F203" s="211"/>
      <c r="G203" s="189" t="s">
        <v>2845</v>
      </c>
      <c r="H203" s="160" t="s">
        <v>47</v>
      </c>
      <c r="I203" s="160" t="s">
        <v>47</v>
      </c>
      <c r="J203" s="160" t="s">
        <v>47</v>
      </c>
      <c r="K203" s="209" t="str">
        <f t="shared" si="50"/>
        <v/>
      </c>
      <c r="L203" s="209" t="str">
        <f t="shared" si="51"/>
        <v/>
      </c>
      <c r="M203" s="189" t="s">
        <v>47</v>
      </c>
    </row>
    <row r="204" s="199" customFormat="1" ht="23" customHeight="1" spans="1:13">
      <c r="A204" s="189" t="s">
        <v>47</v>
      </c>
      <c r="B204" s="163" t="s">
        <v>47</v>
      </c>
      <c r="C204" s="163" t="s">
        <v>47</v>
      </c>
      <c r="D204" s="163" t="s">
        <v>47</v>
      </c>
      <c r="E204" s="211"/>
      <c r="F204" s="211"/>
      <c r="G204" s="189" t="s">
        <v>2846</v>
      </c>
      <c r="H204" s="160" t="s">
        <v>47</v>
      </c>
      <c r="I204" s="160" t="s">
        <v>47</v>
      </c>
      <c r="J204" s="160" t="s">
        <v>47</v>
      </c>
      <c r="K204" s="209" t="str">
        <f t="shared" si="50"/>
        <v/>
      </c>
      <c r="L204" s="209" t="str">
        <f t="shared" si="51"/>
        <v/>
      </c>
      <c r="M204" s="189" t="s">
        <v>47</v>
      </c>
    </row>
    <row r="205" s="199" customFormat="1" ht="23" customHeight="1" spans="1:13">
      <c r="A205" s="189" t="s">
        <v>47</v>
      </c>
      <c r="B205" s="163" t="s">
        <v>47</v>
      </c>
      <c r="C205" s="163" t="s">
        <v>47</v>
      </c>
      <c r="D205" s="163" t="s">
        <v>47</v>
      </c>
      <c r="E205" s="211"/>
      <c r="F205" s="211"/>
      <c r="G205" s="189" t="s">
        <v>2847</v>
      </c>
      <c r="H205" s="160" t="s">
        <v>47</v>
      </c>
      <c r="I205" s="160" t="s">
        <v>47</v>
      </c>
      <c r="J205" s="160" t="s">
        <v>47</v>
      </c>
      <c r="K205" s="209" t="str">
        <f t="shared" si="50"/>
        <v/>
      </c>
      <c r="L205" s="209" t="str">
        <f t="shared" si="51"/>
        <v/>
      </c>
      <c r="M205" s="189" t="s">
        <v>47</v>
      </c>
    </row>
    <row r="206" s="199" customFormat="1" ht="23" customHeight="1" spans="1:13">
      <c r="A206" s="189" t="s">
        <v>47</v>
      </c>
      <c r="B206" s="163" t="s">
        <v>47</v>
      </c>
      <c r="C206" s="163" t="s">
        <v>47</v>
      </c>
      <c r="D206" s="163" t="s">
        <v>47</v>
      </c>
      <c r="E206" s="211"/>
      <c r="F206" s="211"/>
      <c r="G206" s="189" t="s">
        <v>2848</v>
      </c>
      <c r="H206" s="160" t="s">
        <v>47</v>
      </c>
      <c r="I206" s="160" t="s">
        <v>47</v>
      </c>
      <c r="J206" s="160" t="s">
        <v>47</v>
      </c>
      <c r="K206" s="209" t="str">
        <f t="shared" si="50"/>
        <v/>
      </c>
      <c r="L206" s="209" t="str">
        <f t="shared" si="51"/>
        <v/>
      </c>
      <c r="M206" s="189" t="s">
        <v>47</v>
      </c>
    </row>
    <row r="207" s="199" customFormat="1" ht="23" customHeight="1" spans="1:13">
      <c r="A207" s="189" t="s">
        <v>47</v>
      </c>
      <c r="B207" s="163" t="s">
        <v>47</v>
      </c>
      <c r="C207" s="163" t="s">
        <v>47</v>
      </c>
      <c r="D207" s="163" t="s">
        <v>47</v>
      </c>
      <c r="E207" s="211"/>
      <c r="F207" s="211"/>
      <c r="G207" s="189" t="s">
        <v>2849</v>
      </c>
      <c r="H207" s="208">
        <f t="shared" ref="H207:J207" si="53">SUM(H208:H216)</f>
        <v>0</v>
      </c>
      <c r="I207" s="208">
        <f t="shared" si="53"/>
        <v>0</v>
      </c>
      <c r="J207" s="208">
        <f t="shared" si="53"/>
        <v>0</v>
      </c>
      <c r="K207" s="209" t="str">
        <f t="shared" si="50"/>
        <v/>
      </c>
      <c r="L207" s="209" t="str">
        <f t="shared" si="51"/>
        <v/>
      </c>
      <c r="M207" s="189" t="s">
        <v>47</v>
      </c>
    </row>
    <row r="208" s="199" customFormat="1" ht="23" customHeight="1" spans="1:13">
      <c r="A208" s="189" t="s">
        <v>47</v>
      </c>
      <c r="B208" s="163" t="s">
        <v>47</v>
      </c>
      <c r="C208" s="163" t="s">
        <v>47</v>
      </c>
      <c r="D208" s="163" t="s">
        <v>47</v>
      </c>
      <c r="E208" s="211"/>
      <c r="F208" s="211"/>
      <c r="G208" s="189" t="s">
        <v>2850</v>
      </c>
      <c r="H208" s="160" t="s">
        <v>47</v>
      </c>
      <c r="I208" s="160" t="s">
        <v>47</v>
      </c>
      <c r="J208" s="160" t="s">
        <v>47</v>
      </c>
      <c r="K208" s="209" t="str">
        <f t="shared" si="50"/>
        <v/>
      </c>
      <c r="L208" s="209" t="str">
        <f t="shared" si="51"/>
        <v/>
      </c>
      <c r="M208" s="189" t="s">
        <v>47</v>
      </c>
    </row>
    <row r="209" s="199" customFormat="1" ht="23" customHeight="1" spans="1:13">
      <c r="A209" s="189" t="s">
        <v>47</v>
      </c>
      <c r="B209" s="163" t="s">
        <v>47</v>
      </c>
      <c r="C209" s="163" t="s">
        <v>47</v>
      </c>
      <c r="D209" s="163" t="s">
        <v>47</v>
      </c>
      <c r="E209" s="211"/>
      <c r="F209" s="211"/>
      <c r="G209" s="189" t="s">
        <v>1799</v>
      </c>
      <c r="H209" s="160" t="s">
        <v>47</v>
      </c>
      <c r="I209" s="160" t="s">
        <v>47</v>
      </c>
      <c r="J209" s="160" t="s">
        <v>47</v>
      </c>
      <c r="K209" s="209" t="str">
        <f t="shared" si="50"/>
        <v/>
      </c>
      <c r="L209" s="209" t="str">
        <f t="shared" si="51"/>
        <v/>
      </c>
      <c r="M209" s="189" t="s">
        <v>47</v>
      </c>
    </row>
    <row r="210" s="199" customFormat="1" ht="23" customHeight="1" spans="1:13">
      <c r="A210" s="189" t="s">
        <v>47</v>
      </c>
      <c r="B210" s="163" t="s">
        <v>47</v>
      </c>
      <c r="C210" s="163" t="s">
        <v>47</v>
      </c>
      <c r="D210" s="163" t="s">
        <v>47</v>
      </c>
      <c r="E210" s="211"/>
      <c r="F210" s="211"/>
      <c r="G210" s="189" t="s">
        <v>2851</v>
      </c>
      <c r="H210" s="160" t="s">
        <v>47</v>
      </c>
      <c r="I210" s="160" t="s">
        <v>47</v>
      </c>
      <c r="J210" s="160" t="s">
        <v>47</v>
      </c>
      <c r="K210" s="209" t="str">
        <f t="shared" si="50"/>
        <v/>
      </c>
      <c r="L210" s="209" t="str">
        <f t="shared" si="51"/>
        <v/>
      </c>
      <c r="M210" s="189" t="s">
        <v>47</v>
      </c>
    </row>
    <row r="211" s="199" customFormat="1" ht="23" customHeight="1" spans="1:13">
      <c r="A211" s="189" t="s">
        <v>47</v>
      </c>
      <c r="B211" s="163" t="s">
        <v>47</v>
      </c>
      <c r="C211" s="163" t="s">
        <v>47</v>
      </c>
      <c r="D211" s="163" t="s">
        <v>47</v>
      </c>
      <c r="E211" s="211"/>
      <c r="F211" s="211"/>
      <c r="G211" s="189" t="s">
        <v>2852</v>
      </c>
      <c r="H211" s="160" t="s">
        <v>47</v>
      </c>
      <c r="I211" s="160" t="s">
        <v>47</v>
      </c>
      <c r="J211" s="160" t="s">
        <v>47</v>
      </c>
      <c r="K211" s="209" t="str">
        <f t="shared" si="50"/>
        <v/>
      </c>
      <c r="L211" s="209" t="str">
        <f t="shared" si="51"/>
        <v/>
      </c>
      <c r="M211" s="189" t="s">
        <v>47</v>
      </c>
    </row>
    <row r="212" s="199" customFormat="1" ht="23" customHeight="1" spans="1:13">
      <c r="A212" s="189" t="s">
        <v>47</v>
      </c>
      <c r="B212" s="163" t="s">
        <v>47</v>
      </c>
      <c r="C212" s="163" t="s">
        <v>47</v>
      </c>
      <c r="D212" s="163" t="s">
        <v>47</v>
      </c>
      <c r="E212" s="211"/>
      <c r="F212" s="211"/>
      <c r="G212" s="189" t="s">
        <v>2853</v>
      </c>
      <c r="H212" s="160" t="s">
        <v>47</v>
      </c>
      <c r="I212" s="160" t="s">
        <v>47</v>
      </c>
      <c r="J212" s="160" t="s">
        <v>47</v>
      </c>
      <c r="K212" s="209" t="str">
        <f t="shared" si="50"/>
        <v/>
      </c>
      <c r="L212" s="209" t="str">
        <f t="shared" si="51"/>
        <v/>
      </c>
      <c r="M212" s="189" t="s">
        <v>47</v>
      </c>
    </row>
    <row r="213" s="199" customFormat="1" ht="23" customHeight="1" spans="1:13">
      <c r="A213" s="189" t="s">
        <v>47</v>
      </c>
      <c r="B213" s="163" t="s">
        <v>47</v>
      </c>
      <c r="C213" s="163" t="s">
        <v>47</v>
      </c>
      <c r="D213" s="163" t="s">
        <v>47</v>
      </c>
      <c r="E213" s="211"/>
      <c r="F213" s="211"/>
      <c r="G213" s="207" t="s">
        <v>2854</v>
      </c>
      <c r="H213" s="160" t="s">
        <v>47</v>
      </c>
      <c r="I213" s="160" t="s">
        <v>47</v>
      </c>
      <c r="J213" s="160" t="s">
        <v>47</v>
      </c>
      <c r="K213" s="209" t="str">
        <f t="shared" si="50"/>
        <v/>
      </c>
      <c r="L213" s="209" t="str">
        <f t="shared" si="51"/>
        <v/>
      </c>
      <c r="M213" s="189" t="s">
        <v>47</v>
      </c>
    </row>
    <row r="214" s="199" customFormat="1" ht="23" customHeight="1" spans="1:13">
      <c r="A214" s="189" t="s">
        <v>47</v>
      </c>
      <c r="B214" s="163" t="s">
        <v>47</v>
      </c>
      <c r="C214" s="163" t="s">
        <v>47</v>
      </c>
      <c r="D214" s="163" t="s">
        <v>47</v>
      </c>
      <c r="E214" s="211"/>
      <c r="F214" s="211"/>
      <c r="G214" s="189" t="s">
        <v>2855</v>
      </c>
      <c r="H214" s="160" t="s">
        <v>47</v>
      </c>
      <c r="I214" s="160" t="s">
        <v>47</v>
      </c>
      <c r="J214" s="160" t="s">
        <v>47</v>
      </c>
      <c r="K214" s="209" t="str">
        <f t="shared" si="50"/>
        <v/>
      </c>
      <c r="L214" s="209" t="str">
        <f t="shared" si="51"/>
        <v/>
      </c>
      <c r="M214" s="189" t="s">
        <v>47</v>
      </c>
    </row>
    <row r="215" s="199" customFormat="1" ht="23" customHeight="1" spans="1:13">
      <c r="A215" s="189" t="s">
        <v>47</v>
      </c>
      <c r="B215" s="163" t="s">
        <v>47</v>
      </c>
      <c r="C215" s="163" t="s">
        <v>47</v>
      </c>
      <c r="D215" s="163" t="s">
        <v>47</v>
      </c>
      <c r="E215" s="211"/>
      <c r="F215" s="211"/>
      <c r="G215" s="189" t="s">
        <v>2856</v>
      </c>
      <c r="H215" s="160" t="s">
        <v>47</v>
      </c>
      <c r="I215" s="160" t="s">
        <v>47</v>
      </c>
      <c r="J215" s="160" t="s">
        <v>47</v>
      </c>
      <c r="K215" s="209" t="str">
        <f t="shared" si="50"/>
        <v/>
      </c>
      <c r="L215" s="209" t="str">
        <f t="shared" si="51"/>
        <v/>
      </c>
      <c r="M215" s="189" t="s">
        <v>47</v>
      </c>
    </row>
    <row r="216" s="199" customFormat="1" ht="23" customHeight="1" spans="1:13">
      <c r="A216" s="189" t="s">
        <v>47</v>
      </c>
      <c r="B216" s="163" t="s">
        <v>47</v>
      </c>
      <c r="C216" s="163" t="s">
        <v>47</v>
      </c>
      <c r="D216" s="163" t="s">
        <v>47</v>
      </c>
      <c r="E216" s="211"/>
      <c r="F216" s="211"/>
      <c r="G216" s="189" t="s">
        <v>2857</v>
      </c>
      <c r="H216" s="160" t="s">
        <v>47</v>
      </c>
      <c r="I216" s="160" t="s">
        <v>47</v>
      </c>
      <c r="J216" s="160" t="s">
        <v>47</v>
      </c>
      <c r="K216" s="209" t="str">
        <f t="shared" si="50"/>
        <v/>
      </c>
      <c r="L216" s="209" t="str">
        <f t="shared" si="51"/>
        <v/>
      </c>
      <c r="M216" s="189" t="s">
        <v>47</v>
      </c>
    </row>
    <row r="217" s="199" customFormat="1" ht="23" customHeight="1" spans="1:13">
      <c r="A217" s="189" t="s">
        <v>47</v>
      </c>
      <c r="B217" s="163" t="s">
        <v>47</v>
      </c>
      <c r="C217" s="163" t="s">
        <v>47</v>
      </c>
      <c r="D217" s="163" t="s">
        <v>47</v>
      </c>
      <c r="E217" s="211"/>
      <c r="F217" s="211"/>
      <c r="G217" s="189" t="s">
        <v>2858</v>
      </c>
      <c r="H217" s="208">
        <f t="shared" ref="H217:J217" si="54">SUM(H218:H219)</f>
        <v>0</v>
      </c>
      <c r="I217" s="208">
        <f t="shared" si="54"/>
        <v>0</v>
      </c>
      <c r="J217" s="208">
        <f t="shared" si="54"/>
        <v>0</v>
      </c>
      <c r="K217" s="209" t="str">
        <f t="shared" si="50"/>
        <v/>
      </c>
      <c r="L217" s="209" t="str">
        <f t="shared" si="51"/>
        <v/>
      </c>
      <c r="M217" s="189" t="s">
        <v>47</v>
      </c>
    </row>
    <row r="218" s="199" customFormat="1" ht="23" customHeight="1" spans="1:13">
      <c r="A218" s="189" t="s">
        <v>47</v>
      </c>
      <c r="B218" s="163" t="s">
        <v>47</v>
      </c>
      <c r="C218" s="163" t="s">
        <v>47</v>
      </c>
      <c r="D218" s="163" t="s">
        <v>47</v>
      </c>
      <c r="E218" s="211"/>
      <c r="F218" s="211"/>
      <c r="G218" s="189" t="s">
        <v>1741</v>
      </c>
      <c r="H218" s="160" t="s">
        <v>47</v>
      </c>
      <c r="I218" s="160" t="s">
        <v>47</v>
      </c>
      <c r="J218" s="160" t="s">
        <v>47</v>
      </c>
      <c r="K218" s="209" t="str">
        <f t="shared" si="50"/>
        <v/>
      </c>
      <c r="L218" s="209" t="str">
        <f t="shared" si="51"/>
        <v/>
      </c>
      <c r="M218" s="189" t="s">
        <v>47</v>
      </c>
    </row>
    <row r="219" s="199" customFormat="1" ht="23" customHeight="1" spans="1:13">
      <c r="A219" s="189" t="s">
        <v>47</v>
      </c>
      <c r="B219" s="163" t="s">
        <v>47</v>
      </c>
      <c r="C219" s="163" t="s">
        <v>47</v>
      </c>
      <c r="D219" s="163" t="s">
        <v>47</v>
      </c>
      <c r="E219" s="211"/>
      <c r="F219" s="211"/>
      <c r="G219" s="189" t="s">
        <v>2859</v>
      </c>
      <c r="H219" s="160" t="s">
        <v>47</v>
      </c>
      <c r="I219" s="160" t="s">
        <v>47</v>
      </c>
      <c r="J219" s="160" t="s">
        <v>47</v>
      </c>
      <c r="K219" s="209" t="str">
        <f t="shared" si="50"/>
        <v/>
      </c>
      <c r="L219" s="209" t="str">
        <f t="shared" si="51"/>
        <v/>
      </c>
      <c r="M219" s="189" t="s">
        <v>47</v>
      </c>
    </row>
    <row r="220" s="199" customFormat="1" ht="23" customHeight="1" spans="1:13">
      <c r="A220" s="189" t="s">
        <v>47</v>
      </c>
      <c r="B220" s="163" t="s">
        <v>47</v>
      </c>
      <c r="C220" s="163" t="s">
        <v>47</v>
      </c>
      <c r="D220" s="163" t="s">
        <v>47</v>
      </c>
      <c r="E220" s="211"/>
      <c r="F220" s="211"/>
      <c r="G220" s="189" t="s">
        <v>2860</v>
      </c>
      <c r="H220" s="208">
        <f t="shared" ref="H220:J220" si="55">SUM(H221:H222)</f>
        <v>0</v>
      </c>
      <c r="I220" s="208">
        <f t="shared" si="55"/>
        <v>0</v>
      </c>
      <c r="J220" s="208">
        <f t="shared" si="55"/>
        <v>0</v>
      </c>
      <c r="K220" s="209" t="str">
        <f t="shared" si="50"/>
        <v/>
      </c>
      <c r="L220" s="209" t="str">
        <f t="shared" si="51"/>
        <v/>
      </c>
      <c r="M220" s="189" t="s">
        <v>47</v>
      </c>
    </row>
    <row r="221" s="199" customFormat="1" ht="23" customHeight="1" spans="1:13">
      <c r="A221" s="189" t="s">
        <v>47</v>
      </c>
      <c r="B221" s="163" t="s">
        <v>47</v>
      </c>
      <c r="C221" s="163" t="s">
        <v>47</v>
      </c>
      <c r="D221" s="163" t="s">
        <v>47</v>
      </c>
      <c r="E221" s="211"/>
      <c r="F221" s="211"/>
      <c r="G221" s="189" t="s">
        <v>1741</v>
      </c>
      <c r="H221" s="160" t="s">
        <v>47</v>
      </c>
      <c r="I221" s="160" t="s">
        <v>47</v>
      </c>
      <c r="J221" s="160" t="s">
        <v>47</v>
      </c>
      <c r="K221" s="209" t="str">
        <f t="shared" si="50"/>
        <v/>
      </c>
      <c r="L221" s="209" t="str">
        <f t="shared" si="51"/>
        <v/>
      </c>
      <c r="M221" s="189" t="s">
        <v>47</v>
      </c>
    </row>
    <row r="222" s="199" customFormat="1" ht="23" customHeight="1" spans="1:13">
      <c r="A222" s="189" t="s">
        <v>47</v>
      </c>
      <c r="B222" s="163" t="s">
        <v>47</v>
      </c>
      <c r="C222" s="163" t="s">
        <v>47</v>
      </c>
      <c r="D222" s="163" t="s">
        <v>47</v>
      </c>
      <c r="E222" s="211"/>
      <c r="F222" s="211"/>
      <c r="G222" s="189" t="s">
        <v>2861</v>
      </c>
      <c r="H222" s="160" t="s">
        <v>47</v>
      </c>
      <c r="I222" s="160" t="s">
        <v>47</v>
      </c>
      <c r="J222" s="160" t="s">
        <v>47</v>
      </c>
      <c r="K222" s="209" t="str">
        <f t="shared" si="50"/>
        <v/>
      </c>
      <c r="L222" s="209" t="str">
        <f t="shared" si="51"/>
        <v/>
      </c>
      <c r="M222" s="189" t="s">
        <v>47</v>
      </c>
    </row>
    <row r="223" s="199" customFormat="1" ht="23" customHeight="1" spans="1:13">
      <c r="A223" s="189" t="s">
        <v>47</v>
      </c>
      <c r="B223" s="163" t="s">
        <v>47</v>
      </c>
      <c r="C223" s="163" t="s">
        <v>47</v>
      </c>
      <c r="D223" s="163" t="s">
        <v>47</v>
      </c>
      <c r="E223" s="211"/>
      <c r="F223" s="211"/>
      <c r="G223" s="189" t="s">
        <v>2862</v>
      </c>
      <c r="H223" s="160" t="s">
        <v>47</v>
      </c>
      <c r="I223" s="160" t="s">
        <v>47</v>
      </c>
      <c r="J223" s="160" t="s">
        <v>47</v>
      </c>
      <c r="K223" s="209" t="str">
        <f t="shared" si="50"/>
        <v/>
      </c>
      <c r="L223" s="209" t="str">
        <f t="shared" si="51"/>
        <v/>
      </c>
      <c r="M223" s="189" t="s">
        <v>47</v>
      </c>
    </row>
    <row r="224" s="199" customFormat="1" ht="23" customHeight="1" spans="1:13">
      <c r="A224" s="189" t="s">
        <v>47</v>
      </c>
      <c r="B224" s="163" t="s">
        <v>47</v>
      </c>
      <c r="C224" s="163" t="s">
        <v>47</v>
      </c>
      <c r="D224" s="163" t="s">
        <v>47</v>
      </c>
      <c r="E224" s="211"/>
      <c r="F224" s="211"/>
      <c r="G224" s="189" t="s">
        <v>2669</v>
      </c>
      <c r="H224" s="208">
        <f t="shared" ref="H224:J224" si="56">SUM(H225:H229)</f>
        <v>0</v>
      </c>
      <c r="I224" s="208">
        <f t="shared" si="56"/>
        <v>0</v>
      </c>
      <c r="J224" s="208">
        <f t="shared" si="56"/>
        <v>0</v>
      </c>
      <c r="K224" s="209" t="str">
        <f t="shared" si="50"/>
        <v/>
      </c>
      <c r="L224" s="209" t="str">
        <f t="shared" si="51"/>
        <v/>
      </c>
      <c r="M224" s="189" t="s">
        <v>47</v>
      </c>
    </row>
    <row r="225" s="199" customFormat="1" ht="23" customHeight="1" spans="1:13">
      <c r="A225" s="189" t="s">
        <v>47</v>
      </c>
      <c r="B225" s="163" t="s">
        <v>47</v>
      </c>
      <c r="C225" s="163" t="s">
        <v>47</v>
      </c>
      <c r="D225" s="163" t="s">
        <v>47</v>
      </c>
      <c r="E225" s="211"/>
      <c r="F225" s="211"/>
      <c r="G225" s="189" t="s">
        <v>1736</v>
      </c>
      <c r="H225" s="160" t="s">
        <v>47</v>
      </c>
      <c r="I225" s="160" t="s">
        <v>47</v>
      </c>
      <c r="J225" s="160" t="s">
        <v>47</v>
      </c>
      <c r="K225" s="209" t="str">
        <f t="shared" si="50"/>
        <v/>
      </c>
      <c r="L225" s="209" t="str">
        <f t="shared" si="51"/>
        <v/>
      </c>
      <c r="M225" s="189" t="s">
        <v>47</v>
      </c>
    </row>
    <row r="226" s="199" customFormat="1" ht="23" customHeight="1" spans="1:13">
      <c r="A226" s="189" t="s">
        <v>47</v>
      </c>
      <c r="B226" s="163" t="s">
        <v>47</v>
      </c>
      <c r="C226" s="163" t="s">
        <v>47</v>
      </c>
      <c r="D226" s="163" t="s">
        <v>47</v>
      </c>
      <c r="E226" s="211"/>
      <c r="F226" s="211"/>
      <c r="G226" s="189" t="s">
        <v>1775</v>
      </c>
      <c r="H226" s="160" t="s">
        <v>47</v>
      </c>
      <c r="I226" s="160" t="s">
        <v>47</v>
      </c>
      <c r="J226" s="160" t="s">
        <v>47</v>
      </c>
      <c r="K226" s="209" t="str">
        <f t="shared" si="50"/>
        <v/>
      </c>
      <c r="L226" s="209" t="str">
        <f t="shared" si="51"/>
        <v/>
      </c>
      <c r="M226" s="189" t="s">
        <v>47</v>
      </c>
    </row>
    <row r="227" s="199" customFormat="1" ht="23" customHeight="1" spans="1:13">
      <c r="A227" s="189" t="s">
        <v>47</v>
      </c>
      <c r="B227" s="163" t="s">
        <v>47</v>
      </c>
      <c r="C227" s="163" t="s">
        <v>47</v>
      </c>
      <c r="D227" s="163" t="s">
        <v>47</v>
      </c>
      <c r="E227" s="211"/>
      <c r="F227" s="211"/>
      <c r="G227" s="189" t="s">
        <v>1792</v>
      </c>
      <c r="H227" s="160" t="s">
        <v>47</v>
      </c>
      <c r="I227" s="160" t="s">
        <v>47</v>
      </c>
      <c r="J227" s="160" t="s">
        <v>47</v>
      </c>
      <c r="K227" s="209" t="str">
        <f t="shared" si="50"/>
        <v/>
      </c>
      <c r="L227" s="209" t="str">
        <f t="shared" si="51"/>
        <v/>
      </c>
      <c r="M227" s="189" t="s">
        <v>47</v>
      </c>
    </row>
    <row r="228" s="199" customFormat="1" ht="23" customHeight="1" spans="1:13">
      <c r="A228" s="189" t="s">
        <v>47</v>
      </c>
      <c r="B228" s="163" t="s">
        <v>47</v>
      </c>
      <c r="C228" s="163" t="s">
        <v>47</v>
      </c>
      <c r="D228" s="163" t="s">
        <v>47</v>
      </c>
      <c r="E228" s="211"/>
      <c r="F228" s="211"/>
      <c r="G228" s="189" t="s">
        <v>1809</v>
      </c>
      <c r="H228" s="160" t="s">
        <v>47</v>
      </c>
      <c r="I228" s="160" t="s">
        <v>47</v>
      </c>
      <c r="J228" s="160" t="s">
        <v>47</v>
      </c>
      <c r="K228" s="209" t="str">
        <f t="shared" si="50"/>
        <v/>
      </c>
      <c r="L228" s="209" t="str">
        <f t="shared" si="51"/>
        <v/>
      </c>
      <c r="M228" s="189" t="s">
        <v>47</v>
      </c>
    </row>
    <row r="229" s="199" customFormat="1" ht="23" customHeight="1" spans="1:13">
      <c r="A229" s="189" t="s">
        <v>47</v>
      </c>
      <c r="B229" s="163" t="s">
        <v>47</v>
      </c>
      <c r="C229" s="163" t="s">
        <v>47</v>
      </c>
      <c r="D229" s="163" t="s">
        <v>47</v>
      </c>
      <c r="E229" s="211"/>
      <c r="F229" s="211"/>
      <c r="G229" s="189" t="s">
        <v>1829</v>
      </c>
      <c r="H229" s="160" t="s">
        <v>47</v>
      </c>
      <c r="I229" s="160" t="s">
        <v>47</v>
      </c>
      <c r="J229" s="160" t="s">
        <v>47</v>
      </c>
      <c r="K229" s="209" t="str">
        <f t="shared" si="50"/>
        <v/>
      </c>
      <c r="L229" s="209" t="str">
        <f t="shared" si="51"/>
        <v/>
      </c>
      <c r="M229" s="189" t="s">
        <v>47</v>
      </c>
    </row>
    <row r="230" s="199" customFormat="1" ht="23" customHeight="1" spans="1:13">
      <c r="A230" s="189" t="s">
        <v>47</v>
      </c>
      <c r="B230" s="163" t="s">
        <v>47</v>
      </c>
      <c r="C230" s="163" t="s">
        <v>47</v>
      </c>
      <c r="D230" s="163" t="s">
        <v>47</v>
      </c>
      <c r="E230" s="211"/>
      <c r="F230" s="211"/>
      <c r="G230" s="189" t="s">
        <v>1834</v>
      </c>
      <c r="H230" s="208">
        <f t="shared" ref="H230:J230" si="57">SUM(H231,H235)</f>
        <v>0</v>
      </c>
      <c r="I230" s="208">
        <f t="shared" si="57"/>
        <v>0</v>
      </c>
      <c r="J230" s="208">
        <f t="shared" si="57"/>
        <v>65</v>
      </c>
      <c r="K230" s="209" t="str">
        <f t="shared" si="50"/>
        <v/>
      </c>
      <c r="L230" s="209" t="str">
        <f t="shared" si="51"/>
        <v/>
      </c>
      <c r="M230" s="189" t="s">
        <v>47</v>
      </c>
    </row>
    <row r="231" s="199" customFormat="1" ht="23" customHeight="1" spans="1:13">
      <c r="A231" s="189" t="s">
        <v>47</v>
      </c>
      <c r="B231" s="163" t="s">
        <v>47</v>
      </c>
      <c r="C231" s="163" t="s">
        <v>47</v>
      </c>
      <c r="D231" s="163" t="s">
        <v>47</v>
      </c>
      <c r="E231" s="211"/>
      <c r="F231" s="211"/>
      <c r="G231" s="189" t="s">
        <v>2863</v>
      </c>
      <c r="H231" s="208">
        <f t="shared" ref="H231:J231" si="58">SUM(H232:H234)</f>
        <v>0</v>
      </c>
      <c r="I231" s="208">
        <f t="shared" si="58"/>
        <v>0</v>
      </c>
      <c r="J231" s="208">
        <f t="shared" si="58"/>
        <v>0</v>
      </c>
      <c r="K231" s="209" t="str">
        <f t="shared" si="50"/>
        <v/>
      </c>
      <c r="L231" s="209" t="str">
        <f t="shared" si="51"/>
        <v/>
      </c>
      <c r="M231" s="189" t="s">
        <v>47</v>
      </c>
    </row>
    <row r="232" s="199" customFormat="1" ht="23" customHeight="1" spans="1:13">
      <c r="A232" s="189" t="s">
        <v>47</v>
      </c>
      <c r="B232" s="163" t="s">
        <v>47</v>
      </c>
      <c r="C232" s="163" t="s">
        <v>47</v>
      </c>
      <c r="D232" s="163" t="s">
        <v>47</v>
      </c>
      <c r="E232" s="211"/>
      <c r="F232" s="211"/>
      <c r="G232" s="189" t="s">
        <v>2864</v>
      </c>
      <c r="H232" s="160" t="s">
        <v>47</v>
      </c>
      <c r="I232" s="160" t="s">
        <v>47</v>
      </c>
      <c r="J232" s="160" t="s">
        <v>47</v>
      </c>
      <c r="K232" s="209" t="str">
        <f t="shared" si="50"/>
        <v/>
      </c>
      <c r="L232" s="209" t="str">
        <f t="shared" si="51"/>
        <v/>
      </c>
      <c r="M232" s="189" t="s">
        <v>47</v>
      </c>
    </row>
    <row r="233" s="199" customFormat="1" ht="23" customHeight="1" spans="1:13">
      <c r="A233" s="189" t="s">
        <v>47</v>
      </c>
      <c r="B233" s="163" t="s">
        <v>47</v>
      </c>
      <c r="C233" s="163" t="s">
        <v>47</v>
      </c>
      <c r="D233" s="163" t="s">
        <v>47</v>
      </c>
      <c r="E233" s="211"/>
      <c r="F233" s="211"/>
      <c r="G233" s="189" t="s">
        <v>2865</v>
      </c>
      <c r="H233" s="160" t="s">
        <v>47</v>
      </c>
      <c r="I233" s="160" t="s">
        <v>47</v>
      </c>
      <c r="J233" s="160" t="s">
        <v>47</v>
      </c>
      <c r="K233" s="209" t="str">
        <f t="shared" si="50"/>
        <v/>
      </c>
      <c r="L233" s="209" t="str">
        <f t="shared" si="51"/>
        <v/>
      </c>
      <c r="M233" s="189" t="s">
        <v>47</v>
      </c>
    </row>
    <row r="234" s="199" customFormat="1" ht="23" customHeight="1" spans="1:13">
      <c r="A234" s="189" t="s">
        <v>47</v>
      </c>
      <c r="B234" s="163" t="s">
        <v>47</v>
      </c>
      <c r="C234" s="163" t="s">
        <v>47</v>
      </c>
      <c r="D234" s="163" t="s">
        <v>47</v>
      </c>
      <c r="E234" s="211"/>
      <c r="F234" s="211"/>
      <c r="G234" s="189" t="s">
        <v>2866</v>
      </c>
      <c r="H234" s="160" t="s">
        <v>47</v>
      </c>
      <c r="I234" s="160" t="s">
        <v>47</v>
      </c>
      <c r="J234" s="160" t="s">
        <v>47</v>
      </c>
      <c r="K234" s="209" t="str">
        <f t="shared" si="50"/>
        <v/>
      </c>
      <c r="L234" s="209" t="str">
        <f t="shared" si="51"/>
        <v/>
      </c>
      <c r="M234" s="189" t="s">
        <v>47</v>
      </c>
    </row>
    <row r="235" s="199" customFormat="1" ht="23" customHeight="1" spans="1:13">
      <c r="A235" s="189" t="s">
        <v>47</v>
      </c>
      <c r="B235" s="163" t="s">
        <v>47</v>
      </c>
      <c r="C235" s="163" t="s">
        <v>47</v>
      </c>
      <c r="D235" s="163" t="s">
        <v>47</v>
      </c>
      <c r="E235" s="211"/>
      <c r="F235" s="211"/>
      <c r="G235" s="189" t="s">
        <v>2669</v>
      </c>
      <c r="H235" s="208">
        <f t="shared" ref="H235:J235" si="59">SUM(H236:H239)</f>
        <v>0</v>
      </c>
      <c r="I235" s="208">
        <f t="shared" si="59"/>
        <v>0</v>
      </c>
      <c r="J235" s="208">
        <f t="shared" si="59"/>
        <v>65</v>
      </c>
      <c r="K235" s="209" t="str">
        <f t="shared" si="50"/>
        <v/>
      </c>
      <c r="L235" s="209" t="str">
        <f t="shared" si="51"/>
        <v/>
      </c>
      <c r="M235" s="189" t="s">
        <v>47</v>
      </c>
    </row>
    <row r="236" s="199" customFormat="1" ht="23" customHeight="1" spans="1:13">
      <c r="A236" s="189" t="s">
        <v>47</v>
      </c>
      <c r="B236" s="163" t="s">
        <v>47</v>
      </c>
      <c r="C236" s="163" t="s">
        <v>47</v>
      </c>
      <c r="D236" s="163" t="s">
        <v>47</v>
      </c>
      <c r="E236" s="211"/>
      <c r="F236" s="211"/>
      <c r="G236" s="189" t="s">
        <v>1836</v>
      </c>
      <c r="H236" s="160" t="s">
        <v>47</v>
      </c>
      <c r="I236" s="160" t="s">
        <v>47</v>
      </c>
      <c r="J236" s="160" t="s">
        <v>47</v>
      </c>
      <c r="K236" s="209" t="str">
        <f t="shared" si="50"/>
        <v/>
      </c>
      <c r="L236" s="209" t="str">
        <f t="shared" si="51"/>
        <v/>
      </c>
      <c r="M236" s="189" t="s">
        <v>47</v>
      </c>
    </row>
    <row r="237" s="199" customFormat="1" ht="23" customHeight="1" spans="1:13">
      <c r="A237" s="189" t="s">
        <v>47</v>
      </c>
      <c r="B237" s="163" t="s">
        <v>47</v>
      </c>
      <c r="C237" s="163" t="s">
        <v>47</v>
      </c>
      <c r="D237" s="163" t="s">
        <v>47</v>
      </c>
      <c r="E237" s="211"/>
      <c r="F237" s="211"/>
      <c r="G237" s="189" t="s">
        <v>1853</v>
      </c>
      <c r="H237" s="160" t="s">
        <v>47</v>
      </c>
      <c r="I237" s="160" t="s">
        <v>47</v>
      </c>
      <c r="J237" s="160">
        <v>65</v>
      </c>
      <c r="K237" s="209" t="str">
        <f t="shared" si="50"/>
        <v/>
      </c>
      <c r="L237" s="209" t="str">
        <f t="shared" si="51"/>
        <v/>
      </c>
      <c r="M237" s="189" t="s">
        <v>47</v>
      </c>
    </row>
    <row r="238" s="199" customFormat="1" ht="23" customHeight="1" spans="1:13">
      <c r="A238" s="189" t="s">
        <v>47</v>
      </c>
      <c r="B238" s="163" t="s">
        <v>47</v>
      </c>
      <c r="C238" s="163" t="s">
        <v>47</v>
      </c>
      <c r="D238" s="163" t="s">
        <v>47</v>
      </c>
      <c r="E238" s="211"/>
      <c r="F238" s="211"/>
      <c r="G238" s="189" t="s">
        <v>2867</v>
      </c>
      <c r="H238" s="160" t="s">
        <v>47</v>
      </c>
      <c r="I238" s="160" t="s">
        <v>47</v>
      </c>
      <c r="J238" s="160" t="s">
        <v>47</v>
      </c>
      <c r="K238" s="209" t="str">
        <f t="shared" si="50"/>
        <v/>
      </c>
      <c r="L238" s="209" t="str">
        <f t="shared" si="51"/>
        <v/>
      </c>
      <c r="M238" s="189" t="s">
        <v>47</v>
      </c>
    </row>
    <row r="239" s="199" customFormat="1" ht="23" customHeight="1" spans="1:13">
      <c r="A239" s="189" t="s">
        <v>47</v>
      </c>
      <c r="B239" s="163" t="s">
        <v>47</v>
      </c>
      <c r="C239" s="163" t="s">
        <v>47</v>
      </c>
      <c r="D239" s="163" t="s">
        <v>47</v>
      </c>
      <c r="E239" s="211"/>
      <c r="F239" s="211"/>
      <c r="G239" s="189" t="s">
        <v>1931</v>
      </c>
      <c r="H239" s="160" t="s">
        <v>47</v>
      </c>
      <c r="I239" s="160" t="s">
        <v>47</v>
      </c>
      <c r="J239" s="160" t="s">
        <v>47</v>
      </c>
      <c r="K239" s="209" t="str">
        <f t="shared" si="50"/>
        <v/>
      </c>
      <c r="L239" s="209" t="str">
        <f t="shared" si="51"/>
        <v/>
      </c>
      <c r="M239" s="189" t="s">
        <v>47</v>
      </c>
    </row>
    <row r="240" s="199" customFormat="1" ht="23" customHeight="1" spans="1:13">
      <c r="A240" s="189" t="s">
        <v>47</v>
      </c>
      <c r="B240" s="163" t="s">
        <v>47</v>
      </c>
      <c r="C240" s="163" t="s">
        <v>47</v>
      </c>
      <c r="D240" s="163" t="s">
        <v>47</v>
      </c>
      <c r="E240" s="211"/>
      <c r="F240" s="211"/>
      <c r="G240" s="189" t="s">
        <v>1974</v>
      </c>
      <c r="H240" s="208">
        <f t="shared" ref="H240:J240" si="60">SUM(H241:H242)</f>
        <v>0</v>
      </c>
      <c r="I240" s="208">
        <f t="shared" si="60"/>
        <v>0</v>
      </c>
      <c r="J240" s="208">
        <f t="shared" si="60"/>
        <v>0</v>
      </c>
      <c r="K240" s="209" t="str">
        <f t="shared" si="50"/>
        <v/>
      </c>
      <c r="L240" s="209" t="str">
        <f t="shared" si="51"/>
        <v/>
      </c>
      <c r="M240" s="189" t="s">
        <v>47</v>
      </c>
    </row>
    <row r="241" s="199" customFormat="1" ht="23" customHeight="1" spans="1:13">
      <c r="A241" s="189" t="s">
        <v>47</v>
      </c>
      <c r="B241" s="163" t="s">
        <v>47</v>
      </c>
      <c r="C241" s="163" t="s">
        <v>47</v>
      </c>
      <c r="D241" s="163" t="s">
        <v>47</v>
      </c>
      <c r="E241" s="211"/>
      <c r="F241" s="211"/>
      <c r="G241" s="189" t="s">
        <v>2868</v>
      </c>
      <c r="H241" s="160" t="s">
        <v>47</v>
      </c>
      <c r="I241" s="160" t="s">
        <v>47</v>
      </c>
      <c r="J241" s="160" t="s">
        <v>47</v>
      </c>
      <c r="K241" s="209" t="str">
        <f t="shared" si="50"/>
        <v/>
      </c>
      <c r="L241" s="209" t="str">
        <f t="shared" si="51"/>
        <v/>
      </c>
      <c r="M241" s="189" t="s">
        <v>47</v>
      </c>
    </row>
    <row r="242" s="199" customFormat="1" ht="23" customHeight="1" spans="1:13">
      <c r="A242" s="189" t="s">
        <v>47</v>
      </c>
      <c r="B242" s="163" t="s">
        <v>47</v>
      </c>
      <c r="C242" s="163" t="s">
        <v>47</v>
      </c>
      <c r="D242" s="163" t="s">
        <v>47</v>
      </c>
      <c r="E242" s="211"/>
      <c r="F242" s="211"/>
      <c r="G242" s="189" t="s">
        <v>2869</v>
      </c>
      <c r="H242" s="160" t="s">
        <v>47</v>
      </c>
      <c r="I242" s="160" t="s">
        <v>47</v>
      </c>
      <c r="J242" s="160" t="s">
        <v>47</v>
      </c>
      <c r="K242" s="209" t="str">
        <f t="shared" si="50"/>
        <v/>
      </c>
      <c r="L242" s="209" t="str">
        <f t="shared" si="51"/>
        <v/>
      </c>
      <c r="M242" s="189" t="s">
        <v>47</v>
      </c>
    </row>
    <row r="243" s="199" customFormat="1" ht="23" customHeight="1" spans="1:13">
      <c r="A243" s="189" t="s">
        <v>47</v>
      </c>
      <c r="B243" s="163" t="s">
        <v>47</v>
      </c>
      <c r="C243" s="163" t="s">
        <v>47</v>
      </c>
      <c r="D243" s="163" t="s">
        <v>47</v>
      </c>
      <c r="E243" s="211"/>
      <c r="F243" s="211"/>
      <c r="G243" s="189" t="s">
        <v>2047</v>
      </c>
      <c r="H243" s="208">
        <f t="shared" ref="H243:J243" si="61">SUM(H244)</f>
        <v>0</v>
      </c>
      <c r="I243" s="208">
        <f t="shared" si="61"/>
        <v>0</v>
      </c>
      <c r="J243" s="208">
        <f t="shared" si="61"/>
        <v>500</v>
      </c>
      <c r="K243" s="209" t="str">
        <f t="shared" si="50"/>
        <v/>
      </c>
      <c r="L243" s="209" t="str">
        <f t="shared" si="51"/>
        <v/>
      </c>
      <c r="M243" s="189" t="s">
        <v>47</v>
      </c>
    </row>
    <row r="244" s="199" customFormat="1" ht="23" customHeight="1" spans="1:13">
      <c r="A244" s="189" t="s">
        <v>47</v>
      </c>
      <c r="B244" s="163" t="s">
        <v>47</v>
      </c>
      <c r="C244" s="163" t="s">
        <v>47</v>
      </c>
      <c r="D244" s="163" t="s">
        <v>47</v>
      </c>
      <c r="E244" s="211"/>
      <c r="F244" s="211"/>
      <c r="G244" s="225" t="s">
        <v>2870</v>
      </c>
      <c r="H244" s="208">
        <f t="shared" ref="H244:J244" si="62">SUM(H245:H246)</f>
        <v>0</v>
      </c>
      <c r="I244" s="208">
        <f t="shared" si="62"/>
        <v>0</v>
      </c>
      <c r="J244" s="208">
        <f t="shared" si="62"/>
        <v>500</v>
      </c>
      <c r="K244" s="209" t="str">
        <f t="shared" si="50"/>
        <v/>
      </c>
      <c r="L244" s="209" t="str">
        <f t="shared" si="51"/>
        <v/>
      </c>
      <c r="M244" s="225" t="s">
        <v>2731</v>
      </c>
    </row>
    <row r="245" s="199" customFormat="1" ht="23" customHeight="1" spans="1:13">
      <c r="A245" s="189" t="s">
        <v>47</v>
      </c>
      <c r="B245" s="163" t="s">
        <v>47</v>
      </c>
      <c r="C245" s="163" t="s">
        <v>47</v>
      </c>
      <c r="D245" s="163" t="s">
        <v>47</v>
      </c>
      <c r="E245" s="211"/>
      <c r="F245" s="211"/>
      <c r="G245" s="225" t="s">
        <v>2871</v>
      </c>
      <c r="H245" s="160" t="s">
        <v>47</v>
      </c>
      <c r="I245" s="160" t="s">
        <v>47</v>
      </c>
      <c r="J245" s="160" t="s">
        <v>47</v>
      </c>
      <c r="K245" s="209" t="str">
        <f t="shared" si="50"/>
        <v/>
      </c>
      <c r="L245" s="209" t="str">
        <f t="shared" si="51"/>
        <v/>
      </c>
      <c r="M245" s="225" t="s">
        <v>2731</v>
      </c>
    </row>
    <row r="246" s="199" customFormat="1" ht="23" customHeight="1" spans="1:13">
      <c r="A246" s="189" t="s">
        <v>47</v>
      </c>
      <c r="B246" s="163" t="s">
        <v>47</v>
      </c>
      <c r="C246" s="163" t="s">
        <v>47</v>
      </c>
      <c r="D246" s="163" t="s">
        <v>47</v>
      </c>
      <c r="E246" s="211"/>
      <c r="F246" s="211"/>
      <c r="G246" s="225" t="s">
        <v>2872</v>
      </c>
      <c r="H246" s="160" t="s">
        <v>47</v>
      </c>
      <c r="I246" s="160" t="s">
        <v>47</v>
      </c>
      <c r="J246" s="160">
        <v>500</v>
      </c>
      <c r="K246" s="209" t="str">
        <f t="shared" si="50"/>
        <v/>
      </c>
      <c r="L246" s="209" t="str">
        <f t="shared" si="51"/>
        <v/>
      </c>
      <c r="M246" s="225" t="s">
        <v>2731</v>
      </c>
    </row>
    <row r="247" s="199" customFormat="1" ht="23" customHeight="1" spans="1:13">
      <c r="A247" s="189" t="s">
        <v>47</v>
      </c>
      <c r="B247" s="163" t="s">
        <v>47</v>
      </c>
      <c r="C247" s="163" t="s">
        <v>47</v>
      </c>
      <c r="D247" s="163" t="s">
        <v>47</v>
      </c>
      <c r="E247" s="211"/>
      <c r="F247" s="211"/>
      <c r="G247" s="189" t="s">
        <v>2129</v>
      </c>
      <c r="H247" s="208">
        <f t="shared" ref="H247:J247" si="63">SUM(H248)</f>
        <v>0</v>
      </c>
      <c r="I247" s="208">
        <f t="shared" si="63"/>
        <v>0</v>
      </c>
      <c r="J247" s="208">
        <f t="shared" si="63"/>
        <v>0</v>
      </c>
      <c r="K247" s="209" t="str">
        <f t="shared" si="50"/>
        <v/>
      </c>
      <c r="L247" s="209" t="str">
        <f t="shared" si="51"/>
        <v/>
      </c>
      <c r="M247" s="189" t="s">
        <v>47</v>
      </c>
    </row>
    <row r="248" s="199" customFormat="1" ht="23" customHeight="1" spans="1:13">
      <c r="A248" s="189" t="s">
        <v>47</v>
      </c>
      <c r="B248" s="163" t="s">
        <v>47</v>
      </c>
      <c r="C248" s="163" t="s">
        <v>47</v>
      </c>
      <c r="D248" s="163" t="s">
        <v>47</v>
      </c>
      <c r="E248" s="211"/>
      <c r="F248" s="211"/>
      <c r="G248" s="189" t="s">
        <v>2669</v>
      </c>
      <c r="H248" s="208">
        <f t="shared" ref="H248:J248" si="64">SUM(H249:H250)</f>
        <v>0</v>
      </c>
      <c r="I248" s="208">
        <f t="shared" si="64"/>
        <v>0</v>
      </c>
      <c r="J248" s="208">
        <f t="shared" si="64"/>
        <v>0</v>
      </c>
      <c r="K248" s="209" t="str">
        <f t="shared" si="50"/>
        <v/>
      </c>
      <c r="L248" s="209" t="str">
        <f t="shared" si="51"/>
        <v/>
      </c>
      <c r="M248" s="189" t="s">
        <v>47</v>
      </c>
    </row>
    <row r="249" s="199" customFormat="1" ht="23" customHeight="1" spans="1:13">
      <c r="A249" s="189" t="s">
        <v>47</v>
      </c>
      <c r="B249" s="163" t="s">
        <v>47</v>
      </c>
      <c r="C249" s="163" t="s">
        <v>47</v>
      </c>
      <c r="D249" s="163" t="s">
        <v>47</v>
      </c>
      <c r="E249" s="211"/>
      <c r="F249" s="211"/>
      <c r="G249" s="189" t="s">
        <v>2873</v>
      </c>
      <c r="H249" s="160" t="s">
        <v>47</v>
      </c>
      <c r="I249" s="160" t="s">
        <v>47</v>
      </c>
      <c r="J249" s="160" t="s">
        <v>47</v>
      </c>
      <c r="K249" s="209" t="str">
        <f t="shared" si="50"/>
        <v/>
      </c>
      <c r="L249" s="209" t="str">
        <f t="shared" si="51"/>
        <v/>
      </c>
      <c r="M249" s="189" t="s">
        <v>47</v>
      </c>
    </row>
    <row r="250" s="199" customFormat="1" ht="23" customHeight="1" spans="1:13">
      <c r="A250" s="189" t="s">
        <v>47</v>
      </c>
      <c r="B250" s="163" t="s">
        <v>47</v>
      </c>
      <c r="C250" s="163" t="s">
        <v>47</v>
      </c>
      <c r="D250" s="163" t="s">
        <v>47</v>
      </c>
      <c r="E250" s="211"/>
      <c r="F250" s="211"/>
      <c r="G250" s="189" t="s">
        <v>2874</v>
      </c>
      <c r="H250" s="160" t="s">
        <v>47</v>
      </c>
      <c r="I250" s="160" t="s">
        <v>47</v>
      </c>
      <c r="J250" s="160" t="s">
        <v>47</v>
      </c>
      <c r="K250" s="209" t="str">
        <f t="shared" si="50"/>
        <v/>
      </c>
      <c r="L250" s="209" t="str">
        <f t="shared" si="51"/>
        <v/>
      </c>
      <c r="M250" s="189" t="s">
        <v>47</v>
      </c>
    </row>
    <row r="251" s="199" customFormat="1" ht="23" customHeight="1" spans="1:13">
      <c r="A251" s="189" t="s">
        <v>47</v>
      </c>
      <c r="B251" s="163" t="s">
        <v>47</v>
      </c>
      <c r="C251" s="163" t="s">
        <v>47</v>
      </c>
      <c r="D251" s="163" t="s">
        <v>47</v>
      </c>
      <c r="E251" s="211"/>
      <c r="F251" s="211"/>
      <c r="G251" s="189" t="s">
        <v>2167</v>
      </c>
      <c r="H251" s="208">
        <f t="shared" ref="H251:J251" si="65">SUM(H252)</f>
        <v>0</v>
      </c>
      <c r="I251" s="208">
        <f t="shared" si="65"/>
        <v>0</v>
      </c>
      <c r="J251" s="208">
        <f t="shared" si="65"/>
        <v>0</v>
      </c>
      <c r="K251" s="209" t="str">
        <f t="shared" si="50"/>
        <v/>
      </c>
      <c r="L251" s="209" t="str">
        <f t="shared" si="51"/>
        <v/>
      </c>
      <c r="M251" s="189" t="s">
        <v>47</v>
      </c>
    </row>
    <row r="252" s="199" customFormat="1" ht="23" customHeight="1" spans="1:13">
      <c r="A252" s="189" t="s">
        <v>47</v>
      </c>
      <c r="B252" s="163" t="s">
        <v>47</v>
      </c>
      <c r="C252" s="163" t="s">
        <v>47</v>
      </c>
      <c r="D252" s="163" t="s">
        <v>47</v>
      </c>
      <c r="E252" s="211"/>
      <c r="F252" s="211"/>
      <c r="G252" s="189" t="s">
        <v>2669</v>
      </c>
      <c r="H252" s="208">
        <f t="shared" ref="H252:J252" si="66">SUM(H253:H254)</f>
        <v>0</v>
      </c>
      <c r="I252" s="208">
        <f t="shared" si="66"/>
        <v>0</v>
      </c>
      <c r="J252" s="208">
        <f t="shared" si="66"/>
        <v>0</v>
      </c>
      <c r="K252" s="209" t="str">
        <f t="shared" si="50"/>
        <v/>
      </c>
      <c r="L252" s="209" t="str">
        <f t="shared" si="51"/>
        <v/>
      </c>
      <c r="M252" s="189" t="s">
        <v>47</v>
      </c>
    </row>
    <row r="253" s="199" customFormat="1" ht="23" customHeight="1" spans="1:13">
      <c r="A253" s="189" t="s">
        <v>47</v>
      </c>
      <c r="B253" s="163" t="s">
        <v>47</v>
      </c>
      <c r="C253" s="163" t="s">
        <v>47</v>
      </c>
      <c r="D253" s="163" t="s">
        <v>47</v>
      </c>
      <c r="E253" s="211"/>
      <c r="F253" s="211"/>
      <c r="G253" s="189" t="s">
        <v>2192</v>
      </c>
      <c r="H253" s="160" t="s">
        <v>47</v>
      </c>
      <c r="I253" s="160" t="s">
        <v>47</v>
      </c>
      <c r="J253" s="160" t="s">
        <v>47</v>
      </c>
      <c r="K253" s="209" t="str">
        <f t="shared" si="50"/>
        <v/>
      </c>
      <c r="L253" s="209" t="str">
        <f t="shared" si="51"/>
        <v/>
      </c>
      <c r="M253" s="189" t="s">
        <v>47</v>
      </c>
    </row>
    <row r="254" s="199" customFormat="1" ht="23" customHeight="1" spans="1:13">
      <c r="A254" s="189" t="s">
        <v>47</v>
      </c>
      <c r="B254" s="163" t="s">
        <v>47</v>
      </c>
      <c r="C254" s="163" t="s">
        <v>47</v>
      </c>
      <c r="D254" s="163" t="s">
        <v>47</v>
      </c>
      <c r="E254" s="211"/>
      <c r="F254" s="211"/>
      <c r="G254" s="189" t="s">
        <v>2875</v>
      </c>
      <c r="H254" s="160" t="s">
        <v>47</v>
      </c>
      <c r="I254" s="160" t="s">
        <v>47</v>
      </c>
      <c r="J254" s="160" t="s">
        <v>47</v>
      </c>
      <c r="K254" s="209" t="str">
        <f t="shared" si="50"/>
        <v/>
      </c>
      <c r="L254" s="209" t="str">
        <f t="shared" si="51"/>
        <v/>
      </c>
      <c r="M254" s="189" t="s">
        <v>47</v>
      </c>
    </row>
    <row r="255" s="199" customFormat="1" ht="23" customHeight="1" spans="1:13">
      <c r="A255" s="189" t="s">
        <v>47</v>
      </c>
      <c r="B255" s="163" t="s">
        <v>47</v>
      </c>
      <c r="C255" s="163" t="s">
        <v>47</v>
      </c>
      <c r="D255" s="163" t="s">
        <v>47</v>
      </c>
      <c r="E255" s="211"/>
      <c r="F255" s="211"/>
      <c r="G255" s="189" t="s">
        <v>2253</v>
      </c>
      <c r="H255" s="208">
        <f t="shared" ref="H255:J255" si="67">SUM(H256)</f>
        <v>0</v>
      </c>
      <c r="I255" s="208">
        <f t="shared" si="67"/>
        <v>0</v>
      </c>
      <c r="J255" s="208">
        <f t="shared" si="67"/>
        <v>0</v>
      </c>
      <c r="K255" s="209" t="str">
        <f t="shared" si="50"/>
        <v/>
      </c>
      <c r="L255" s="209" t="str">
        <f t="shared" si="51"/>
        <v/>
      </c>
      <c r="M255" s="189" t="s">
        <v>47</v>
      </c>
    </row>
    <row r="256" s="199" customFormat="1" ht="23" customHeight="1" spans="1:13">
      <c r="A256" s="189" t="s">
        <v>47</v>
      </c>
      <c r="B256" s="163" t="s">
        <v>47</v>
      </c>
      <c r="C256" s="163" t="s">
        <v>47</v>
      </c>
      <c r="D256" s="163" t="s">
        <v>47</v>
      </c>
      <c r="E256" s="211"/>
      <c r="F256" s="211"/>
      <c r="G256" s="189" t="s">
        <v>2669</v>
      </c>
      <c r="H256" s="208">
        <f t="shared" ref="H256:J256" si="68">SUM(H257:H259)</f>
        <v>0</v>
      </c>
      <c r="I256" s="208">
        <f t="shared" si="68"/>
        <v>0</v>
      </c>
      <c r="J256" s="208">
        <f t="shared" si="68"/>
        <v>0</v>
      </c>
      <c r="K256" s="209" t="str">
        <f t="shared" si="50"/>
        <v/>
      </c>
      <c r="L256" s="209" t="str">
        <f t="shared" si="51"/>
        <v/>
      </c>
      <c r="M256" s="189" t="s">
        <v>47</v>
      </c>
    </row>
    <row r="257" s="199" customFormat="1" ht="23" customHeight="1" spans="1:13">
      <c r="A257" s="189" t="s">
        <v>47</v>
      </c>
      <c r="B257" s="163" t="s">
        <v>47</v>
      </c>
      <c r="C257" s="163" t="s">
        <v>47</v>
      </c>
      <c r="D257" s="163" t="s">
        <v>47</v>
      </c>
      <c r="E257" s="211"/>
      <c r="F257" s="211"/>
      <c r="G257" s="189" t="s">
        <v>2318</v>
      </c>
      <c r="H257" s="160" t="s">
        <v>47</v>
      </c>
      <c r="I257" s="160" t="s">
        <v>47</v>
      </c>
      <c r="J257" s="160" t="s">
        <v>47</v>
      </c>
      <c r="K257" s="209" t="str">
        <f t="shared" si="50"/>
        <v/>
      </c>
      <c r="L257" s="209" t="str">
        <f t="shared" si="51"/>
        <v/>
      </c>
      <c r="M257" s="189" t="s">
        <v>47</v>
      </c>
    </row>
    <row r="258" s="199" customFormat="1" ht="23" customHeight="1" spans="1:13">
      <c r="A258" s="189" t="s">
        <v>47</v>
      </c>
      <c r="B258" s="163" t="s">
        <v>47</v>
      </c>
      <c r="C258" s="163" t="s">
        <v>47</v>
      </c>
      <c r="D258" s="163" t="s">
        <v>47</v>
      </c>
      <c r="E258" s="211"/>
      <c r="F258" s="211"/>
      <c r="G258" s="189" t="s">
        <v>2876</v>
      </c>
      <c r="H258" s="160" t="s">
        <v>47</v>
      </c>
      <c r="I258" s="160" t="s">
        <v>47</v>
      </c>
      <c r="J258" s="160" t="s">
        <v>47</v>
      </c>
      <c r="K258" s="209" t="str">
        <f t="shared" si="50"/>
        <v/>
      </c>
      <c r="L258" s="209" t="str">
        <f t="shared" si="51"/>
        <v/>
      </c>
      <c r="M258" s="189" t="s">
        <v>47</v>
      </c>
    </row>
    <row r="259" s="199" customFormat="1" ht="23" customHeight="1" spans="1:13">
      <c r="A259" s="189" t="s">
        <v>47</v>
      </c>
      <c r="B259" s="163" t="s">
        <v>47</v>
      </c>
      <c r="C259" s="163" t="s">
        <v>47</v>
      </c>
      <c r="D259" s="163" t="s">
        <v>47</v>
      </c>
      <c r="E259" s="211"/>
      <c r="F259" s="211"/>
      <c r="G259" s="189" t="s">
        <v>2877</v>
      </c>
      <c r="H259" s="160" t="s">
        <v>47</v>
      </c>
      <c r="I259" s="160" t="s">
        <v>47</v>
      </c>
      <c r="J259" s="160" t="s">
        <v>47</v>
      </c>
      <c r="K259" s="209" t="str">
        <f t="shared" si="50"/>
        <v/>
      </c>
      <c r="L259" s="209" t="str">
        <f t="shared" si="51"/>
        <v/>
      </c>
      <c r="M259" s="189" t="s">
        <v>47</v>
      </c>
    </row>
    <row r="260" s="199" customFormat="1" ht="23" customHeight="1" spans="1:13">
      <c r="A260" s="189" t="s">
        <v>47</v>
      </c>
      <c r="B260" s="163" t="s">
        <v>47</v>
      </c>
      <c r="C260" s="163" t="s">
        <v>47</v>
      </c>
      <c r="D260" s="163" t="s">
        <v>47</v>
      </c>
      <c r="E260" s="211"/>
      <c r="F260" s="211"/>
      <c r="G260" s="189" t="s">
        <v>2045</v>
      </c>
      <c r="H260" s="208">
        <f t="shared" ref="H260:J260" si="69">SUM(H261,H265,H274,H275,H277,H289)</f>
        <v>241</v>
      </c>
      <c r="I260" s="208">
        <f t="shared" si="69"/>
        <v>7677</v>
      </c>
      <c r="J260" s="208">
        <f t="shared" si="69"/>
        <v>417</v>
      </c>
      <c r="K260" s="209">
        <f t="shared" si="50"/>
        <v>1.73029045643154</v>
      </c>
      <c r="L260" s="209">
        <f t="shared" si="51"/>
        <v>0.0543180930050801</v>
      </c>
      <c r="M260" s="189" t="s">
        <v>47</v>
      </c>
    </row>
    <row r="261" s="199" customFormat="1" ht="23" customHeight="1" spans="1:13">
      <c r="A261" s="189" t="s">
        <v>47</v>
      </c>
      <c r="B261" s="163" t="s">
        <v>47</v>
      </c>
      <c r="C261" s="163" t="s">
        <v>47</v>
      </c>
      <c r="D261" s="163" t="s">
        <v>47</v>
      </c>
      <c r="E261" s="211"/>
      <c r="F261" s="211"/>
      <c r="G261" s="189" t="s">
        <v>2878</v>
      </c>
      <c r="H261" s="208">
        <f t="shared" ref="H261:J261" si="70">SUM(H262:H264)</f>
        <v>0</v>
      </c>
      <c r="I261" s="208">
        <f t="shared" si="70"/>
        <v>7612</v>
      </c>
      <c r="J261" s="208">
        <f t="shared" si="70"/>
        <v>0</v>
      </c>
      <c r="K261" s="209" t="str">
        <f t="shared" si="50"/>
        <v/>
      </c>
      <c r="L261" s="209">
        <f t="shared" si="51"/>
        <v>0</v>
      </c>
      <c r="M261" s="189" t="s">
        <v>47</v>
      </c>
    </row>
    <row r="262" s="199" customFormat="1" ht="23" customHeight="1" spans="1:13">
      <c r="A262" s="189" t="s">
        <v>47</v>
      </c>
      <c r="B262" s="163" t="s">
        <v>47</v>
      </c>
      <c r="C262" s="163" t="s">
        <v>47</v>
      </c>
      <c r="D262" s="163" t="s">
        <v>47</v>
      </c>
      <c r="E262" s="211"/>
      <c r="F262" s="211"/>
      <c r="G262" s="189" t="s">
        <v>2879</v>
      </c>
      <c r="H262" s="160" t="s">
        <v>47</v>
      </c>
      <c r="I262" s="160" t="s">
        <v>47</v>
      </c>
      <c r="J262" s="160" t="s">
        <v>47</v>
      </c>
      <c r="K262" s="209" t="str">
        <f t="shared" si="50"/>
        <v/>
      </c>
      <c r="L262" s="209" t="str">
        <f t="shared" si="51"/>
        <v/>
      </c>
      <c r="M262" s="189" t="s">
        <v>47</v>
      </c>
    </row>
    <row r="263" s="199" customFormat="1" ht="23" customHeight="1" spans="1:13">
      <c r="A263" s="189" t="s">
        <v>47</v>
      </c>
      <c r="B263" s="163" t="s">
        <v>47</v>
      </c>
      <c r="C263" s="163" t="s">
        <v>47</v>
      </c>
      <c r="D263" s="163" t="s">
        <v>47</v>
      </c>
      <c r="E263" s="211"/>
      <c r="F263" s="211"/>
      <c r="G263" s="189" t="s">
        <v>2880</v>
      </c>
      <c r="H263" s="160" t="s">
        <v>47</v>
      </c>
      <c r="I263" s="160" t="s">
        <v>47</v>
      </c>
      <c r="J263" s="160" t="s">
        <v>47</v>
      </c>
      <c r="K263" s="209" t="str">
        <f t="shared" ref="K263:K326" si="71">IFERROR($J263/H263,"")</f>
        <v/>
      </c>
      <c r="L263" s="209" t="str">
        <f t="shared" ref="L263:L326" si="72">IFERROR($J263/I263,"")</f>
        <v/>
      </c>
      <c r="M263" s="189" t="s">
        <v>47</v>
      </c>
    </row>
    <row r="264" s="199" customFormat="1" ht="23" customHeight="1" spans="1:13">
      <c r="A264" s="189" t="s">
        <v>47</v>
      </c>
      <c r="B264" s="163" t="s">
        <v>47</v>
      </c>
      <c r="C264" s="163" t="s">
        <v>47</v>
      </c>
      <c r="D264" s="163" t="s">
        <v>47</v>
      </c>
      <c r="E264" s="211"/>
      <c r="F264" s="211"/>
      <c r="G264" s="189" t="s">
        <v>2881</v>
      </c>
      <c r="H264" s="160" t="s">
        <v>47</v>
      </c>
      <c r="I264" s="160">
        <v>7612</v>
      </c>
      <c r="J264" s="160" t="s">
        <v>47</v>
      </c>
      <c r="K264" s="209" t="str">
        <f t="shared" si="71"/>
        <v/>
      </c>
      <c r="L264" s="209" t="str">
        <f t="shared" si="72"/>
        <v/>
      </c>
      <c r="M264" s="189" t="s">
        <v>47</v>
      </c>
    </row>
    <row r="265" s="199" customFormat="1" ht="23" customHeight="1" spans="1:13">
      <c r="A265" s="189" t="s">
        <v>47</v>
      </c>
      <c r="B265" s="163" t="s">
        <v>47</v>
      </c>
      <c r="C265" s="163" t="s">
        <v>47</v>
      </c>
      <c r="D265" s="163" t="s">
        <v>47</v>
      </c>
      <c r="E265" s="211"/>
      <c r="F265" s="211"/>
      <c r="G265" s="189" t="s">
        <v>2882</v>
      </c>
      <c r="H265" s="208">
        <f t="shared" ref="H265:J265" si="73">SUM(H266:H273)</f>
        <v>0</v>
      </c>
      <c r="I265" s="208">
        <f t="shared" si="73"/>
        <v>0</v>
      </c>
      <c r="J265" s="208">
        <f t="shared" si="73"/>
        <v>0</v>
      </c>
      <c r="K265" s="209" t="str">
        <f t="shared" si="71"/>
        <v/>
      </c>
      <c r="L265" s="209" t="str">
        <f t="shared" si="72"/>
        <v/>
      </c>
      <c r="M265" s="189" t="s">
        <v>47</v>
      </c>
    </row>
    <row r="266" s="199" customFormat="1" ht="23" customHeight="1" spans="1:13">
      <c r="A266" s="189" t="s">
        <v>47</v>
      </c>
      <c r="B266" s="163" t="s">
        <v>47</v>
      </c>
      <c r="C266" s="163" t="s">
        <v>47</v>
      </c>
      <c r="D266" s="163" t="s">
        <v>47</v>
      </c>
      <c r="E266" s="211"/>
      <c r="F266" s="211"/>
      <c r="G266" s="189" t="s">
        <v>2883</v>
      </c>
      <c r="H266" s="160" t="s">
        <v>47</v>
      </c>
      <c r="I266" s="160" t="s">
        <v>47</v>
      </c>
      <c r="J266" s="160" t="s">
        <v>47</v>
      </c>
      <c r="K266" s="209" t="str">
        <f t="shared" si="71"/>
        <v/>
      </c>
      <c r="L266" s="209" t="str">
        <f t="shared" si="72"/>
        <v/>
      </c>
      <c r="M266" s="189" t="s">
        <v>47</v>
      </c>
    </row>
    <row r="267" s="199" customFormat="1" ht="23" customHeight="1" spans="1:13">
      <c r="A267" s="189" t="s">
        <v>47</v>
      </c>
      <c r="B267" s="163" t="s">
        <v>47</v>
      </c>
      <c r="C267" s="163" t="s">
        <v>47</v>
      </c>
      <c r="D267" s="163" t="s">
        <v>47</v>
      </c>
      <c r="E267" s="211"/>
      <c r="F267" s="211"/>
      <c r="G267" s="189" t="s">
        <v>2884</v>
      </c>
      <c r="H267" s="160" t="s">
        <v>47</v>
      </c>
      <c r="I267" s="160" t="s">
        <v>47</v>
      </c>
      <c r="J267" s="160" t="s">
        <v>47</v>
      </c>
      <c r="K267" s="209" t="str">
        <f t="shared" si="71"/>
        <v/>
      </c>
      <c r="L267" s="209" t="str">
        <f t="shared" si="72"/>
        <v/>
      </c>
      <c r="M267" s="189" t="s">
        <v>47</v>
      </c>
    </row>
    <row r="268" s="199" customFormat="1" ht="23" customHeight="1" spans="1:13">
      <c r="A268" s="189" t="s">
        <v>47</v>
      </c>
      <c r="B268" s="163" t="s">
        <v>47</v>
      </c>
      <c r="C268" s="163" t="s">
        <v>47</v>
      </c>
      <c r="D268" s="163" t="s">
        <v>47</v>
      </c>
      <c r="E268" s="211"/>
      <c r="F268" s="211"/>
      <c r="G268" s="189" t="s">
        <v>2885</v>
      </c>
      <c r="H268" s="160" t="s">
        <v>47</v>
      </c>
      <c r="I268" s="160" t="s">
        <v>47</v>
      </c>
      <c r="J268" s="160" t="s">
        <v>47</v>
      </c>
      <c r="K268" s="209" t="str">
        <f t="shared" si="71"/>
        <v/>
      </c>
      <c r="L268" s="209" t="str">
        <f t="shared" si="72"/>
        <v/>
      </c>
      <c r="M268" s="189" t="s">
        <v>47</v>
      </c>
    </row>
    <row r="269" s="199" customFormat="1" ht="23" customHeight="1" spans="1:13">
      <c r="A269" s="189" t="s">
        <v>47</v>
      </c>
      <c r="B269" s="163" t="s">
        <v>47</v>
      </c>
      <c r="C269" s="163" t="s">
        <v>47</v>
      </c>
      <c r="D269" s="163" t="s">
        <v>47</v>
      </c>
      <c r="E269" s="211"/>
      <c r="F269" s="211"/>
      <c r="G269" s="189" t="s">
        <v>2886</v>
      </c>
      <c r="H269" s="160" t="s">
        <v>47</v>
      </c>
      <c r="I269" s="160" t="s">
        <v>47</v>
      </c>
      <c r="J269" s="160" t="s">
        <v>47</v>
      </c>
      <c r="K269" s="209" t="str">
        <f t="shared" si="71"/>
        <v/>
      </c>
      <c r="L269" s="209" t="str">
        <f t="shared" si="72"/>
        <v/>
      </c>
      <c r="M269" s="189" t="s">
        <v>47</v>
      </c>
    </row>
    <row r="270" s="199" customFormat="1" ht="23" customHeight="1" spans="1:13">
      <c r="A270" s="189" t="s">
        <v>47</v>
      </c>
      <c r="B270" s="163" t="s">
        <v>47</v>
      </c>
      <c r="C270" s="163" t="s">
        <v>47</v>
      </c>
      <c r="D270" s="163" t="s">
        <v>47</v>
      </c>
      <c r="E270" s="211"/>
      <c r="F270" s="211"/>
      <c r="G270" s="189" t="s">
        <v>2887</v>
      </c>
      <c r="H270" s="160" t="s">
        <v>47</v>
      </c>
      <c r="I270" s="160" t="s">
        <v>47</v>
      </c>
      <c r="J270" s="160" t="s">
        <v>47</v>
      </c>
      <c r="K270" s="209" t="str">
        <f t="shared" si="71"/>
        <v/>
      </c>
      <c r="L270" s="209" t="str">
        <f t="shared" si="72"/>
        <v/>
      </c>
      <c r="M270" s="189" t="s">
        <v>47</v>
      </c>
    </row>
    <row r="271" s="199" customFormat="1" ht="23" customHeight="1" spans="1:13">
      <c r="A271" s="189" t="s">
        <v>47</v>
      </c>
      <c r="B271" s="163" t="s">
        <v>47</v>
      </c>
      <c r="C271" s="163" t="s">
        <v>47</v>
      </c>
      <c r="D271" s="163" t="s">
        <v>47</v>
      </c>
      <c r="E271" s="211"/>
      <c r="F271" s="211"/>
      <c r="G271" s="189" t="s">
        <v>2888</v>
      </c>
      <c r="H271" s="160" t="s">
        <v>47</v>
      </c>
      <c r="I271" s="160" t="s">
        <v>47</v>
      </c>
      <c r="J271" s="160" t="s">
        <v>47</v>
      </c>
      <c r="K271" s="209" t="str">
        <f t="shared" si="71"/>
        <v/>
      </c>
      <c r="L271" s="209" t="str">
        <f t="shared" si="72"/>
        <v/>
      </c>
      <c r="M271" s="189" t="s">
        <v>47</v>
      </c>
    </row>
    <row r="272" s="199" customFormat="1" ht="23" customHeight="1" spans="1:13">
      <c r="A272" s="189" t="s">
        <v>47</v>
      </c>
      <c r="B272" s="163" t="s">
        <v>47</v>
      </c>
      <c r="C272" s="163" t="s">
        <v>47</v>
      </c>
      <c r="D272" s="163" t="s">
        <v>47</v>
      </c>
      <c r="E272" s="211"/>
      <c r="F272" s="211"/>
      <c r="G272" s="189" t="s">
        <v>2889</v>
      </c>
      <c r="H272" s="160" t="s">
        <v>47</v>
      </c>
      <c r="I272" s="160" t="s">
        <v>47</v>
      </c>
      <c r="J272" s="160" t="s">
        <v>47</v>
      </c>
      <c r="K272" s="209" t="str">
        <f t="shared" si="71"/>
        <v/>
      </c>
      <c r="L272" s="209" t="str">
        <f t="shared" si="72"/>
        <v/>
      </c>
      <c r="M272" s="189" t="s">
        <v>47</v>
      </c>
    </row>
    <row r="273" s="199" customFormat="1" ht="23" customHeight="1" spans="1:13">
      <c r="A273" s="189" t="s">
        <v>47</v>
      </c>
      <c r="B273" s="163" t="s">
        <v>47</v>
      </c>
      <c r="C273" s="163" t="s">
        <v>47</v>
      </c>
      <c r="D273" s="163" t="s">
        <v>47</v>
      </c>
      <c r="E273" s="211"/>
      <c r="F273" s="211"/>
      <c r="G273" s="189" t="s">
        <v>2890</v>
      </c>
      <c r="H273" s="160" t="s">
        <v>47</v>
      </c>
      <c r="I273" s="160" t="s">
        <v>47</v>
      </c>
      <c r="J273" s="160" t="s">
        <v>47</v>
      </c>
      <c r="K273" s="209" t="str">
        <f t="shared" si="71"/>
        <v/>
      </c>
      <c r="L273" s="209" t="str">
        <f t="shared" si="72"/>
        <v/>
      </c>
      <c r="M273" s="189" t="s">
        <v>47</v>
      </c>
    </row>
    <row r="274" s="199" customFormat="1" ht="23" customHeight="1" spans="1:13">
      <c r="A274" s="189" t="s">
        <v>47</v>
      </c>
      <c r="B274" s="163" t="s">
        <v>47</v>
      </c>
      <c r="C274" s="163" t="s">
        <v>47</v>
      </c>
      <c r="D274" s="163" t="s">
        <v>47</v>
      </c>
      <c r="E274" s="211"/>
      <c r="F274" s="211"/>
      <c r="G274" s="189" t="s">
        <v>2891</v>
      </c>
      <c r="H274" s="160" t="s">
        <v>47</v>
      </c>
      <c r="I274" s="160" t="s">
        <v>47</v>
      </c>
      <c r="J274" s="160" t="s">
        <v>47</v>
      </c>
      <c r="K274" s="209" t="str">
        <f t="shared" si="71"/>
        <v/>
      </c>
      <c r="L274" s="209" t="str">
        <f t="shared" si="72"/>
        <v/>
      </c>
      <c r="M274" s="189" t="s">
        <v>47</v>
      </c>
    </row>
    <row r="275" s="199" customFormat="1" ht="23" customHeight="1" spans="1:13">
      <c r="A275" s="189" t="s">
        <v>47</v>
      </c>
      <c r="B275" s="163" t="s">
        <v>47</v>
      </c>
      <c r="C275" s="163" t="s">
        <v>47</v>
      </c>
      <c r="D275" s="163" t="s">
        <v>47</v>
      </c>
      <c r="E275" s="211"/>
      <c r="F275" s="211"/>
      <c r="G275" s="189" t="s">
        <v>2892</v>
      </c>
      <c r="H275" s="208">
        <f t="shared" ref="H275:J275" si="74">SUM(H276)</f>
        <v>0</v>
      </c>
      <c r="I275" s="208">
        <f t="shared" si="74"/>
        <v>0</v>
      </c>
      <c r="J275" s="208">
        <f t="shared" si="74"/>
        <v>0</v>
      </c>
      <c r="K275" s="209" t="str">
        <f t="shared" si="71"/>
        <v/>
      </c>
      <c r="L275" s="209" t="str">
        <f t="shared" si="72"/>
        <v/>
      </c>
      <c r="M275" s="189" t="s">
        <v>47</v>
      </c>
    </row>
    <row r="276" s="199" customFormat="1" ht="23" customHeight="1" spans="1:13">
      <c r="A276" s="189" t="s">
        <v>47</v>
      </c>
      <c r="B276" s="163" t="s">
        <v>47</v>
      </c>
      <c r="C276" s="163" t="s">
        <v>47</v>
      </c>
      <c r="D276" s="163" t="s">
        <v>47</v>
      </c>
      <c r="E276" s="211"/>
      <c r="F276" s="211"/>
      <c r="G276" s="189" t="s">
        <v>2892</v>
      </c>
      <c r="H276" s="160" t="s">
        <v>47</v>
      </c>
      <c r="I276" s="160" t="s">
        <v>47</v>
      </c>
      <c r="J276" s="160" t="s">
        <v>47</v>
      </c>
      <c r="K276" s="209" t="str">
        <f t="shared" si="71"/>
        <v/>
      </c>
      <c r="L276" s="209" t="str">
        <f t="shared" si="72"/>
        <v/>
      </c>
      <c r="M276" s="189" t="s">
        <v>47</v>
      </c>
    </row>
    <row r="277" s="199" customFormat="1" ht="23" customHeight="1" spans="1:13">
      <c r="A277" s="189" t="s">
        <v>47</v>
      </c>
      <c r="B277" s="163" t="s">
        <v>47</v>
      </c>
      <c r="C277" s="163" t="s">
        <v>47</v>
      </c>
      <c r="D277" s="163" t="s">
        <v>47</v>
      </c>
      <c r="E277" s="211"/>
      <c r="F277" s="211"/>
      <c r="G277" s="189" t="s">
        <v>2893</v>
      </c>
      <c r="H277" s="208">
        <f t="shared" ref="H277:J277" si="75">SUM(H278:H288)</f>
        <v>241</v>
      </c>
      <c r="I277" s="208">
        <f t="shared" si="75"/>
        <v>65</v>
      </c>
      <c r="J277" s="208">
        <f t="shared" si="75"/>
        <v>417</v>
      </c>
      <c r="K277" s="209">
        <f t="shared" si="71"/>
        <v>1.73029045643154</v>
      </c>
      <c r="L277" s="209">
        <f t="shared" si="72"/>
        <v>6.41538461538462</v>
      </c>
      <c r="M277" s="189" t="s">
        <v>47</v>
      </c>
    </row>
    <row r="278" s="199" customFormat="1" ht="23" customHeight="1" spans="1:13">
      <c r="A278" s="189" t="s">
        <v>47</v>
      </c>
      <c r="B278" s="163" t="s">
        <v>47</v>
      </c>
      <c r="C278" s="163" t="s">
        <v>47</v>
      </c>
      <c r="D278" s="163" t="s">
        <v>47</v>
      </c>
      <c r="E278" s="211"/>
      <c r="F278" s="211"/>
      <c r="G278" s="189" t="s">
        <v>2894</v>
      </c>
      <c r="H278" s="160" t="s">
        <v>47</v>
      </c>
      <c r="I278" s="160" t="s">
        <v>47</v>
      </c>
      <c r="J278" s="160" t="s">
        <v>47</v>
      </c>
      <c r="K278" s="209" t="str">
        <f t="shared" si="71"/>
        <v/>
      </c>
      <c r="L278" s="209" t="str">
        <f t="shared" si="72"/>
        <v/>
      </c>
      <c r="M278" s="189" t="s">
        <v>47</v>
      </c>
    </row>
    <row r="279" s="199" customFormat="1" ht="23" customHeight="1" spans="1:13">
      <c r="A279" s="189" t="s">
        <v>47</v>
      </c>
      <c r="B279" s="163" t="s">
        <v>47</v>
      </c>
      <c r="C279" s="163" t="s">
        <v>47</v>
      </c>
      <c r="D279" s="163" t="s">
        <v>47</v>
      </c>
      <c r="E279" s="211"/>
      <c r="F279" s="211"/>
      <c r="G279" s="189" t="s">
        <v>2895</v>
      </c>
      <c r="H279" s="160" t="s">
        <v>47</v>
      </c>
      <c r="I279" s="160">
        <v>52</v>
      </c>
      <c r="J279" s="160">
        <v>225</v>
      </c>
      <c r="K279" s="209" t="str">
        <f t="shared" si="71"/>
        <v/>
      </c>
      <c r="L279" s="209">
        <f t="shared" si="72"/>
        <v>4.32692307692308</v>
      </c>
      <c r="M279" s="189" t="s">
        <v>47</v>
      </c>
    </row>
    <row r="280" s="199" customFormat="1" ht="23" customHeight="1" spans="1:13">
      <c r="A280" s="189" t="s">
        <v>47</v>
      </c>
      <c r="B280" s="163" t="s">
        <v>47</v>
      </c>
      <c r="C280" s="163" t="s">
        <v>47</v>
      </c>
      <c r="D280" s="163" t="s">
        <v>47</v>
      </c>
      <c r="E280" s="211"/>
      <c r="F280" s="211"/>
      <c r="G280" s="189" t="s">
        <v>2896</v>
      </c>
      <c r="H280" s="160" t="s">
        <v>47</v>
      </c>
      <c r="I280" s="160">
        <v>10</v>
      </c>
      <c r="J280" s="160">
        <v>180</v>
      </c>
      <c r="K280" s="209" t="str">
        <f t="shared" si="71"/>
        <v/>
      </c>
      <c r="L280" s="209">
        <f t="shared" si="72"/>
        <v>18</v>
      </c>
      <c r="M280" s="189" t="s">
        <v>47</v>
      </c>
    </row>
    <row r="281" s="199" customFormat="1" ht="23" customHeight="1" spans="1:13">
      <c r="A281" s="189" t="s">
        <v>47</v>
      </c>
      <c r="B281" s="163" t="s">
        <v>47</v>
      </c>
      <c r="C281" s="163" t="s">
        <v>47</v>
      </c>
      <c r="D281" s="163" t="s">
        <v>47</v>
      </c>
      <c r="E281" s="211"/>
      <c r="F281" s="211"/>
      <c r="G281" s="189" t="s">
        <v>2897</v>
      </c>
      <c r="H281" s="160" t="s">
        <v>47</v>
      </c>
      <c r="I281" s="160">
        <v>1</v>
      </c>
      <c r="J281" s="160">
        <v>12</v>
      </c>
      <c r="K281" s="209" t="str">
        <f t="shared" si="71"/>
        <v/>
      </c>
      <c r="L281" s="209">
        <f t="shared" si="72"/>
        <v>12</v>
      </c>
      <c r="M281" s="189" t="s">
        <v>47</v>
      </c>
    </row>
    <row r="282" s="199" customFormat="1" ht="23" customHeight="1" spans="1:13">
      <c r="A282" s="189" t="s">
        <v>47</v>
      </c>
      <c r="B282" s="163" t="s">
        <v>47</v>
      </c>
      <c r="C282" s="163" t="s">
        <v>47</v>
      </c>
      <c r="D282" s="163" t="s">
        <v>47</v>
      </c>
      <c r="E282" s="211"/>
      <c r="F282" s="211"/>
      <c r="G282" s="189" t="s">
        <v>2898</v>
      </c>
      <c r="H282" s="160" t="s">
        <v>47</v>
      </c>
      <c r="I282" s="160" t="s">
        <v>47</v>
      </c>
      <c r="J282" s="160" t="s">
        <v>47</v>
      </c>
      <c r="K282" s="209" t="str">
        <f t="shared" si="71"/>
        <v/>
      </c>
      <c r="L282" s="209" t="str">
        <f t="shared" si="72"/>
        <v/>
      </c>
      <c r="M282" s="189" t="s">
        <v>47</v>
      </c>
    </row>
    <row r="283" s="199" customFormat="1" ht="23" customHeight="1" spans="1:13">
      <c r="A283" s="189" t="s">
        <v>47</v>
      </c>
      <c r="B283" s="163" t="s">
        <v>47</v>
      </c>
      <c r="C283" s="163" t="s">
        <v>47</v>
      </c>
      <c r="D283" s="163" t="s">
        <v>47</v>
      </c>
      <c r="E283" s="211"/>
      <c r="F283" s="211"/>
      <c r="G283" s="189" t="s">
        <v>2899</v>
      </c>
      <c r="H283" s="160" t="s">
        <v>47</v>
      </c>
      <c r="I283" s="160">
        <v>2</v>
      </c>
      <c r="J283" s="160" t="s">
        <v>47</v>
      </c>
      <c r="K283" s="209" t="str">
        <f t="shared" si="71"/>
        <v/>
      </c>
      <c r="L283" s="209" t="str">
        <f t="shared" si="72"/>
        <v/>
      </c>
      <c r="M283" s="189" t="s">
        <v>47</v>
      </c>
    </row>
    <row r="284" s="199" customFormat="1" ht="23" customHeight="1" spans="1:13">
      <c r="A284" s="189" t="s">
        <v>47</v>
      </c>
      <c r="B284" s="163" t="s">
        <v>47</v>
      </c>
      <c r="C284" s="163" t="s">
        <v>47</v>
      </c>
      <c r="D284" s="163" t="s">
        <v>47</v>
      </c>
      <c r="E284" s="211"/>
      <c r="F284" s="211"/>
      <c r="G284" s="189" t="s">
        <v>2900</v>
      </c>
      <c r="H284" s="160" t="s">
        <v>47</v>
      </c>
      <c r="I284" s="160" t="s">
        <v>47</v>
      </c>
      <c r="J284" s="160" t="s">
        <v>47</v>
      </c>
      <c r="K284" s="209" t="str">
        <f t="shared" si="71"/>
        <v/>
      </c>
      <c r="L284" s="209" t="str">
        <f t="shared" si="72"/>
        <v/>
      </c>
      <c r="M284" s="189" t="s">
        <v>47</v>
      </c>
    </row>
    <row r="285" s="199" customFormat="1" ht="23" customHeight="1" spans="1:13">
      <c r="A285" s="189" t="s">
        <v>47</v>
      </c>
      <c r="B285" s="163" t="s">
        <v>47</v>
      </c>
      <c r="C285" s="163" t="s">
        <v>47</v>
      </c>
      <c r="D285" s="163" t="s">
        <v>47</v>
      </c>
      <c r="E285" s="211"/>
      <c r="F285" s="211"/>
      <c r="G285" s="189" t="s">
        <v>2901</v>
      </c>
      <c r="H285" s="160" t="s">
        <v>47</v>
      </c>
      <c r="I285" s="160" t="s">
        <v>47</v>
      </c>
      <c r="J285" s="160" t="s">
        <v>47</v>
      </c>
      <c r="K285" s="209" t="str">
        <f t="shared" si="71"/>
        <v/>
      </c>
      <c r="L285" s="209" t="str">
        <f t="shared" si="72"/>
        <v/>
      </c>
      <c r="M285" s="189" t="s">
        <v>47</v>
      </c>
    </row>
    <row r="286" s="199" customFormat="1" ht="23" customHeight="1" spans="1:13">
      <c r="A286" s="189" t="s">
        <v>47</v>
      </c>
      <c r="B286" s="163" t="s">
        <v>47</v>
      </c>
      <c r="C286" s="163" t="s">
        <v>47</v>
      </c>
      <c r="D286" s="163" t="s">
        <v>47</v>
      </c>
      <c r="E286" s="211"/>
      <c r="F286" s="211"/>
      <c r="G286" s="189" t="s">
        <v>2902</v>
      </c>
      <c r="H286" s="160" t="s">
        <v>47</v>
      </c>
      <c r="I286" s="160" t="s">
        <v>47</v>
      </c>
      <c r="J286" s="160" t="s">
        <v>47</v>
      </c>
      <c r="K286" s="209" t="str">
        <f t="shared" si="71"/>
        <v/>
      </c>
      <c r="L286" s="209" t="str">
        <f t="shared" si="72"/>
        <v/>
      </c>
      <c r="M286" s="189" t="s">
        <v>47</v>
      </c>
    </row>
    <row r="287" s="199" customFormat="1" ht="23" customHeight="1" spans="1:13">
      <c r="A287" s="189" t="s">
        <v>47</v>
      </c>
      <c r="B287" s="163" t="s">
        <v>47</v>
      </c>
      <c r="C287" s="163" t="s">
        <v>47</v>
      </c>
      <c r="D287" s="163" t="s">
        <v>47</v>
      </c>
      <c r="E287" s="211"/>
      <c r="F287" s="211"/>
      <c r="G287" s="189" t="s">
        <v>2903</v>
      </c>
      <c r="H287" s="160">
        <v>241</v>
      </c>
      <c r="I287" s="160" t="s">
        <v>47</v>
      </c>
      <c r="J287" s="160" t="s">
        <v>47</v>
      </c>
      <c r="K287" s="209" t="str">
        <f t="shared" si="71"/>
        <v/>
      </c>
      <c r="L287" s="209" t="str">
        <f t="shared" si="72"/>
        <v/>
      </c>
      <c r="M287" s="189" t="s">
        <v>47</v>
      </c>
    </row>
    <row r="288" s="199" customFormat="1" ht="23" customHeight="1" spans="1:13">
      <c r="A288" s="189" t="s">
        <v>47</v>
      </c>
      <c r="B288" s="163" t="s">
        <v>47</v>
      </c>
      <c r="C288" s="163" t="s">
        <v>47</v>
      </c>
      <c r="D288" s="163" t="s">
        <v>47</v>
      </c>
      <c r="E288" s="211"/>
      <c r="F288" s="211"/>
      <c r="G288" s="189" t="s">
        <v>2904</v>
      </c>
      <c r="H288" s="160" t="s">
        <v>47</v>
      </c>
      <c r="I288" s="160" t="s">
        <v>47</v>
      </c>
      <c r="J288" s="160" t="s">
        <v>47</v>
      </c>
      <c r="K288" s="209" t="str">
        <f t="shared" si="71"/>
        <v/>
      </c>
      <c r="L288" s="209" t="str">
        <f t="shared" si="72"/>
        <v/>
      </c>
      <c r="M288" s="189" t="s">
        <v>47</v>
      </c>
    </row>
    <row r="289" s="199" customFormat="1" ht="23" customHeight="1" spans="1:13">
      <c r="A289" s="189" t="s">
        <v>47</v>
      </c>
      <c r="B289" s="163" t="s">
        <v>47</v>
      </c>
      <c r="C289" s="163" t="s">
        <v>47</v>
      </c>
      <c r="D289" s="163" t="s">
        <v>47</v>
      </c>
      <c r="E289" s="211"/>
      <c r="F289" s="211"/>
      <c r="G289" s="189" t="s">
        <v>2905</v>
      </c>
      <c r="H289" s="208">
        <f t="shared" ref="H289:J289" si="76">SUM(H290)</f>
        <v>0</v>
      </c>
      <c r="I289" s="208">
        <f t="shared" si="76"/>
        <v>0</v>
      </c>
      <c r="J289" s="208">
        <f t="shared" si="76"/>
        <v>0</v>
      </c>
      <c r="K289" s="209" t="str">
        <f t="shared" si="71"/>
        <v/>
      </c>
      <c r="L289" s="209" t="str">
        <f t="shared" si="72"/>
        <v/>
      </c>
      <c r="M289" s="189" t="s">
        <v>47</v>
      </c>
    </row>
    <row r="290" s="199" customFormat="1" ht="23" customHeight="1" spans="1:13">
      <c r="A290" s="189" t="s">
        <v>47</v>
      </c>
      <c r="B290" s="163" t="s">
        <v>47</v>
      </c>
      <c r="C290" s="163" t="s">
        <v>47</v>
      </c>
      <c r="D290" s="163" t="s">
        <v>47</v>
      </c>
      <c r="E290" s="211"/>
      <c r="F290" s="211"/>
      <c r="G290" s="189" t="s">
        <v>2045</v>
      </c>
      <c r="H290" s="160" t="s">
        <v>47</v>
      </c>
      <c r="I290" s="160" t="s">
        <v>47</v>
      </c>
      <c r="J290" s="160" t="s">
        <v>47</v>
      </c>
      <c r="K290" s="209" t="str">
        <f t="shared" si="71"/>
        <v/>
      </c>
      <c r="L290" s="209" t="str">
        <f t="shared" si="72"/>
        <v/>
      </c>
      <c r="M290" s="189" t="s">
        <v>47</v>
      </c>
    </row>
    <row r="291" s="199" customFormat="1" ht="23" customHeight="1" spans="1:13">
      <c r="A291" s="189" t="s">
        <v>47</v>
      </c>
      <c r="B291" s="163" t="s">
        <v>47</v>
      </c>
      <c r="C291" s="163" t="s">
        <v>47</v>
      </c>
      <c r="D291" s="163" t="s">
        <v>47</v>
      </c>
      <c r="E291" s="211"/>
      <c r="F291" s="211"/>
      <c r="G291" s="189" t="s">
        <v>2343</v>
      </c>
      <c r="H291" s="208">
        <f t="shared" ref="H291:J291" si="77">SUM(H292)</f>
        <v>6496</v>
      </c>
      <c r="I291" s="208">
        <f t="shared" si="77"/>
        <v>6511</v>
      </c>
      <c r="J291" s="208">
        <f t="shared" si="77"/>
        <v>7169</v>
      </c>
      <c r="K291" s="209">
        <f t="shared" si="71"/>
        <v>1.10360221674877</v>
      </c>
      <c r="L291" s="209">
        <f t="shared" si="72"/>
        <v>1.10105974504684</v>
      </c>
      <c r="M291" s="189" t="s">
        <v>47</v>
      </c>
    </row>
    <row r="292" s="199" customFormat="1" ht="23" customHeight="1" spans="1:13">
      <c r="A292" s="189" t="s">
        <v>47</v>
      </c>
      <c r="B292" s="163" t="s">
        <v>47</v>
      </c>
      <c r="C292" s="163" t="s">
        <v>47</v>
      </c>
      <c r="D292" s="163" t="s">
        <v>47</v>
      </c>
      <c r="E292" s="211"/>
      <c r="F292" s="211"/>
      <c r="G292" s="189" t="s">
        <v>2906</v>
      </c>
      <c r="H292" s="208">
        <f t="shared" ref="H292:J292" si="78">SUM(H293:H307)</f>
        <v>6496</v>
      </c>
      <c r="I292" s="208">
        <f t="shared" si="78"/>
        <v>6511</v>
      </c>
      <c r="J292" s="208">
        <f t="shared" si="78"/>
        <v>7169</v>
      </c>
      <c r="K292" s="209">
        <f t="shared" si="71"/>
        <v>1.10360221674877</v>
      </c>
      <c r="L292" s="209">
        <f t="shared" si="72"/>
        <v>1.10105974504684</v>
      </c>
      <c r="M292" s="189" t="s">
        <v>47</v>
      </c>
    </row>
    <row r="293" s="199" customFormat="1" ht="23" customHeight="1" spans="1:13">
      <c r="A293" s="189" t="s">
        <v>47</v>
      </c>
      <c r="B293" s="163" t="s">
        <v>47</v>
      </c>
      <c r="C293" s="163" t="s">
        <v>47</v>
      </c>
      <c r="D293" s="163" t="s">
        <v>47</v>
      </c>
      <c r="E293" s="211"/>
      <c r="F293" s="211"/>
      <c r="G293" s="189" t="s">
        <v>2907</v>
      </c>
      <c r="H293" s="160" t="s">
        <v>47</v>
      </c>
      <c r="I293" s="160" t="s">
        <v>47</v>
      </c>
      <c r="J293" s="160" t="s">
        <v>47</v>
      </c>
      <c r="K293" s="209" t="str">
        <f t="shared" si="71"/>
        <v/>
      </c>
      <c r="L293" s="209" t="str">
        <f t="shared" si="72"/>
        <v/>
      </c>
      <c r="M293" s="189" t="s">
        <v>47</v>
      </c>
    </row>
    <row r="294" s="199" customFormat="1" ht="23" customHeight="1" spans="1:13">
      <c r="A294" s="189" t="s">
        <v>47</v>
      </c>
      <c r="B294" s="163" t="s">
        <v>47</v>
      </c>
      <c r="C294" s="163" t="s">
        <v>47</v>
      </c>
      <c r="D294" s="163" t="s">
        <v>47</v>
      </c>
      <c r="E294" s="211"/>
      <c r="F294" s="211"/>
      <c r="G294" s="189" t="s">
        <v>2908</v>
      </c>
      <c r="H294" s="160" t="s">
        <v>47</v>
      </c>
      <c r="I294" s="160" t="s">
        <v>47</v>
      </c>
      <c r="J294" s="160" t="s">
        <v>47</v>
      </c>
      <c r="K294" s="209" t="str">
        <f t="shared" si="71"/>
        <v/>
      </c>
      <c r="L294" s="209" t="str">
        <f t="shared" si="72"/>
        <v/>
      </c>
      <c r="M294" s="189" t="s">
        <v>47</v>
      </c>
    </row>
    <row r="295" s="199" customFormat="1" ht="23" customHeight="1" spans="1:13">
      <c r="A295" s="189" t="s">
        <v>47</v>
      </c>
      <c r="B295" s="163" t="s">
        <v>47</v>
      </c>
      <c r="C295" s="163" t="s">
        <v>47</v>
      </c>
      <c r="D295" s="163" t="s">
        <v>47</v>
      </c>
      <c r="E295" s="211"/>
      <c r="F295" s="211"/>
      <c r="G295" s="189" t="s">
        <v>2909</v>
      </c>
      <c r="H295" s="160" t="s">
        <v>47</v>
      </c>
      <c r="I295" s="160">
        <v>6511</v>
      </c>
      <c r="J295" s="160">
        <v>7169</v>
      </c>
      <c r="K295" s="209" t="str">
        <f t="shared" si="71"/>
        <v/>
      </c>
      <c r="L295" s="209">
        <f t="shared" si="72"/>
        <v>1.10105974504684</v>
      </c>
      <c r="M295" s="189" t="s">
        <v>47</v>
      </c>
    </row>
    <row r="296" s="199" customFormat="1" ht="23" customHeight="1" spans="1:13">
      <c r="A296" s="189" t="s">
        <v>47</v>
      </c>
      <c r="B296" s="163" t="s">
        <v>47</v>
      </c>
      <c r="C296" s="163" t="s">
        <v>47</v>
      </c>
      <c r="D296" s="163" t="s">
        <v>47</v>
      </c>
      <c r="E296" s="211"/>
      <c r="F296" s="211"/>
      <c r="G296" s="189" t="s">
        <v>2910</v>
      </c>
      <c r="H296" s="160" t="s">
        <v>47</v>
      </c>
      <c r="I296" s="160" t="s">
        <v>47</v>
      </c>
      <c r="J296" s="160" t="s">
        <v>47</v>
      </c>
      <c r="K296" s="209" t="str">
        <f t="shared" si="71"/>
        <v/>
      </c>
      <c r="L296" s="209" t="str">
        <f t="shared" si="72"/>
        <v/>
      </c>
      <c r="M296" s="189" t="s">
        <v>47</v>
      </c>
    </row>
    <row r="297" s="199" customFormat="1" ht="23" customHeight="1" spans="1:13">
      <c r="A297" s="189" t="s">
        <v>47</v>
      </c>
      <c r="B297" s="163" t="s">
        <v>47</v>
      </c>
      <c r="C297" s="163" t="s">
        <v>47</v>
      </c>
      <c r="D297" s="163" t="s">
        <v>47</v>
      </c>
      <c r="E297" s="211"/>
      <c r="F297" s="211"/>
      <c r="G297" s="189" t="s">
        <v>2911</v>
      </c>
      <c r="H297" s="160" t="s">
        <v>47</v>
      </c>
      <c r="I297" s="160" t="s">
        <v>47</v>
      </c>
      <c r="J297" s="160" t="s">
        <v>47</v>
      </c>
      <c r="K297" s="209" t="str">
        <f t="shared" si="71"/>
        <v/>
      </c>
      <c r="L297" s="209" t="str">
        <f t="shared" si="72"/>
        <v/>
      </c>
      <c r="M297" s="189" t="s">
        <v>47</v>
      </c>
    </row>
    <row r="298" s="199" customFormat="1" ht="23" customHeight="1" spans="1:13">
      <c r="A298" s="189" t="s">
        <v>47</v>
      </c>
      <c r="B298" s="163" t="s">
        <v>47</v>
      </c>
      <c r="C298" s="163" t="s">
        <v>47</v>
      </c>
      <c r="D298" s="163" t="s">
        <v>47</v>
      </c>
      <c r="E298" s="211"/>
      <c r="F298" s="211"/>
      <c r="G298" s="189" t="s">
        <v>2912</v>
      </c>
      <c r="H298" s="160" t="s">
        <v>47</v>
      </c>
      <c r="I298" s="160" t="s">
        <v>47</v>
      </c>
      <c r="J298" s="160" t="s">
        <v>47</v>
      </c>
      <c r="K298" s="209" t="str">
        <f t="shared" si="71"/>
        <v/>
      </c>
      <c r="L298" s="209" t="str">
        <f t="shared" si="72"/>
        <v/>
      </c>
      <c r="M298" s="189" t="s">
        <v>47</v>
      </c>
    </row>
    <row r="299" s="199" customFormat="1" ht="23" customHeight="1" spans="1:13">
      <c r="A299" s="189" t="s">
        <v>47</v>
      </c>
      <c r="B299" s="163" t="s">
        <v>47</v>
      </c>
      <c r="C299" s="163" t="s">
        <v>47</v>
      </c>
      <c r="D299" s="163" t="s">
        <v>47</v>
      </c>
      <c r="E299" s="211"/>
      <c r="F299" s="211"/>
      <c r="G299" s="189" t="s">
        <v>2913</v>
      </c>
      <c r="H299" s="160" t="s">
        <v>47</v>
      </c>
      <c r="I299" s="160" t="s">
        <v>47</v>
      </c>
      <c r="J299" s="160" t="s">
        <v>47</v>
      </c>
      <c r="K299" s="209" t="str">
        <f t="shared" si="71"/>
        <v/>
      </c>
      <c r="L299" s="209" t="str">
        <f t="shared" si="72"/>
        <v/>
      </c>
      <c r="M299" s="189" t="s">
        <v>47</v>
      </c>
    </row>
    <row r="300" s="199" customFormat="1" ht="23" customHeight="1" spans="1:13">
      <c r="A300" s="189" t="s">
        <v>47</v>
      </c>
      <c r="B300" s="163" t="s">
        <v>47</v>
      </c>
      <c r="C300" s="163" t="s">
        <v>47</v>
      </c>
      <c r="D300" s="163" t="s">
        <v>47</v>
      </c>
      <c r="E300" s="211"/>
      <c r="F300" s="211"/>
      <c r="G300" s="189" t="s">
        <v>2914</v>
      </c>
      <c r="H300" s="160" t="s">
        <v>47</v>
      </c>
      <c r="I300" s="160" t="s">
        <v>47</v>
      </c>
      <c r="J300" s="160" t="s">
        <v>47</v>
      </c>
      <c r="K300" s="209" t="str">
        <f t="shared" si="71"/>
        <v/>
      </c>
      <c r="L300" s="209" t="str">
        <f t="shared" si="72"/>
        <v/>
      </c>
      <c r="M300" s="189" t="s">
        <v>47</v>
      </c>
    </row>
    <row r="301" s="199" customFormat="1" ht="23" customHeight="1" spans="1:13">
      <c r="A301" s="189" t="s">
        <v>47</v>
      </c>
      <c r="B301" s="163" t="s">
        <v>47</v>
      </c>
      <c r="C301" s="163" t="s">
        <v>47</v>
      </c>
      <c r="D301" s="163" t="s">
        <v>47</v>
      </c>
      <c r="E301" s="211"/>
      <c r="F301" s="211"/>
      <c r="G301" s="189" t="s">
        <v>2915</v>
      </c>
      <c r="H301" s="160" t="s">
        <v>47</v>
      </c>
      <c r="I301" s="160" t="s">
        <v>47</v>
      </c>
      <c r="J301" s="160" t="s">
        <v>47</v>
      </c>
      <c r="K301" s="209" t="str">
        <f t="shared" si="71"/>
        <v/>
      </c>
      <c r="L301" s="209" t="str">
        <f t="shared" si="72"/>
        <v/>
      </c>
      <c r="M301" s="189" t="s">
        <v>47</v>
      </c>
    </row>
    <row r="302" s="199" customFormat="1" ht="23" customHeight="1" spans="1:13">
      <c r="A302" s="189" t="s">
        <v>47</v>
      </c>
      <c r="B302" s="163" t="s">
        <v>47</v>
      </c>
      <c r="C302" s="163" t="s">
        <v>47</v>
      </c>
      <c r="D302" s="163" t="s">
        <v>47</v>
      </c>
      <c r="E302" s="211"/>
      <c r="F302" s="211"/>
      <c r="G302" s="189" t="s">
        <v>2916</v>
      </c>
      <c r="H302" s="160" t="s">
        <v>47</v>
      </c>
      <c r="I302" s="160" t="s">
        <v>47</v>
      </c>
      <c r="J302" s="160" t="s">
        <v>47</v>
      </c>
      <c r="K302" s="209" t="str">
        <f t="shared" si="71"/>
        <v/>
      </c>
      <c r="L302" s="209" t="str">
        <f t="shared" si="72"/>
        <v/>
      </c>
      <c r="M302" s="189" t="s">
        <v>47</v>
      </c>
    </row>
    <row r="303" s="199" customFormat="1" ht="23" customHeight="1" spans="1:13">
      <c r="A303" s="189" t="s">
        <v>47</v>
      </c>
      <c r="B303" s="163" t="s">
        <v>47</v>
      </c>
      <c r="C303" s="163" t="s">
        <v>47</v>
      </c>
      <c r="D303" s="163" t="s">
        <v>47</v>
      </c>
      <c r="E303" s="211"/>
      <c r="F303" s="211"/>
      <c r="G303" s="189" t="s">
        <v>2917</v>
      </c>
      <c r="H303" s="160" t="s">
        <v>47</v>
      </c>
      <c r="I303" s="160" t="s">
        <v>47</v>
      </c>
      <c r="J303" s="160" t="s">
        <v>47</v>
      </c>
      <c r="K303" s="209" t="str">
        <f t="shared" si="71"/>
        <v/>
      </c>
      <c r="L303" s="209" t="str">
        <f t="shared" si="72"/>
        <v/>
      </c>
      <c r="M303" s="189" t="s">
        <v>47</v>
      </c>
    </row>
    <row r="304" s="199" customFormat="1" ht="23" customHeight="1" spans="1:13">
      <c r="A304" s="189" t="s">
        <v>47</v>
      </c>
      <c r="B304" s="163" t="s">
        <v>47</v>
      </c>
      <c r="C304" s="163" t="s">
        <v>47</v>
      </c>
      <c r="D304" s="163" t="s">
        <v>47</v>
      </c>
      <c r="E304" s="211"/>
      <c r="F304" s="211"/>
      <c r="G304" s="189" t="s">
        <v>2918</v>
      </c>
      <c r="H304" s="160" t="s">
        <v>47</v>
      </c>
      <c r="I304" s="160" t="s">
        <v>47</v>
      </c>
      <c r="J304" s="160" t="s">
        <v>47</v>
      </c>
      <c r="K304" s="209" t="str">
        <f t="shared" si="71"/>
        <v/>
      </c>
      <c r="L304" s="209" t="str">
        <f t="shared" si="72"/>
        <v/>
      </c>
      <c r="M304" s="189" t="s">
        <v>47</v>
      </c>
    </row>
    <row r="305" s="199" customFormat="1" ht="23" customHeight="1" spans="1:13">
      <c r="A305" s="189" t="s">
        <v>47</v>
      </c>
      <c r="B305" s="163" t="s">
        <v>47</v>
      </c>
      <c r="C305" s="163" t="s">
        <v>47</v>
      </c>
      <c r="D305" s="163" t="s">
        <v>47</v>
      </c>
      <c r="E305" s="211"/>
      <c r="F305" s="211"/>
      <c r="G305" s="189" t="s">
        <v>2919</v>
      </c>
      <c r="H305" s="160" t="s">
        <v>47</v>
      </c>
      <c r="I305" s="160" t="s">
        <v>47</v>
      </c>
      <c r="J305" s="160" t="s">
        <v>47</v>
      </c>
      <c r="K305" s="209" t="str">
        <f t="shared" si="71"/>
        <v/>
      </c>
      <c r="L305" s="209" t="str">
        <f t="shared" si="72"/>
        <v/>
      </c>
      <c r="M305" s="189" t="s">
        <v>47</v>
      </c>
    </row>
    <row r="306" s="199" customFormat="1" ht="23" customHeight="1" spans="1:13">
      <c r="A306" s="189" t="s">
        <v>47</v>
      </c>
      <c r="B306" s="163" t="s">
        <v>47</v>
      </c>
      <c r="C306" s="163" t="s">
        <v>47</v>
      </c>
      <c r="D306" s="163" t="s">
        <v>47</v>
      </c>
      <c r="E306" s="211"/>
      <c r="F306" s="211"/>
      <c r="G306" s="189" t="s">
        <v>2920</v>
      </c>
      <c r="H306" s="160">
        <v>6496</v>
      </c>
      <c r="I306" s="160" t="s">
        <v>47</v>
      </c>
      <c r="J306" s="160" t="s">
        <v>47</v>
      </c>
      <c r="K306" s="209" t="str">
        <f t="shared" si="71"/>
        <v/>
      </c>
      <c r="L306" s="209" t="str">
        <f t="shared" si="72"/>
        <v/>
      </c>
      <c r="M306" s="189" t="s">
        <v>47</v>
      </c>
    </row>
    <row r="307" s="199" customFormat="1" ht="23" customHeight="1" spans="1:13">
      <c r="A307" s="189" t="s">
        <v>47</v>
      </c>
      <c r="B307" s="163" t="s">
        <v>47</v>
      </c>
      <c r="C307" s="163" t="s">
        <v>47</v>
      </c>
      <c r="D307" s="163" t="s">
        <v>47</v>
      </c>
      <c r="E307" s="211"/>
      <c r="F307" s="211"/>
      <c r="G307" s="189" t="s">
        <v>2921</v>
      </c>
      <c r="H307" s="160" t="s">
        <v>47</v>
      </c>
      <c r="I307" s="160" t="s">
        <v>47</v>
      </c>
      <c r="J307" s="160" t="s">
        <v>47</v>
      </c>
      <c r="K307" s="209" t="str">
        <f t="shared" si="71"/>
        <v/>
      </c>
      <c r="L307" s="209" t="str">
        <f t="shared" si="72"/>
        <v/>
      </c>
      <c r="M307" s="189" t="s">
        <v>47</v>
      </c>
    </row>
    <row r="308" s="199" customFormat="1" ht="23" customHeight="1" spans="1:13">
      <c r="A308" s="189" t="s">
        <v>47</v>
      </c>
      <c r="B308" s="163" t="s">
        <v>47</v>
      </c>
      <c r="C308" s="163" t="s">
        <v>47</v>
      </c>
      <c r="D308" s="163" t="s">
        <v>47</v>
      </c>
      <c r="E308" s="211"/>
      <c r="F308" s="211"/>
      <c r="G308" s="189" t="s">
        <v>2355</v>
      </c>
      <c r="H308" s="208">
        <f t="shared" ref="H308:J308" si="79">SUM(H309)</f>
        <v>0</v>
      </c>
      <c r="I308" s="208">
        <f t="shared" si="79"/>
        <v>28</v>
      </c>
      <c r="J308" s="208">
        <f t="shared" si="79"/>
        <v>1</v>
      </c>
      <c r="K308" s="209" t="str">
        <f t="shared" si="71"/>
        <v/>
      </c>
      <c r="L308" s="209">
        <f t="shared" si="72"/>
        <v>0.0357142857142857</v>
      </c>
      <c r="M308" s="189" t="s">
        <v>47</v>
      </c>
    </row>
    <row r="309" s="199" customFormat="1" ht="23" customHeight="1" spans="1:13">
      <c r="A309" s="189" t="s">
        <v>47</v>
      </c>
      <c r="B309" s="163" t="s">
        <v>47</v>
      </c>
      <c r="C309" s="163" t="s">
        <v>47</v>
      </c>
      <c r="D309" s="163" t="s">
        <v>47</v>
      </c>
      <c r="E309" s="211"/>
      <c r="F309" s="211"/>
      <c r="G309" s="189" t="s">
        <v>2922</v>
      </c>
      <c r="H309" s="208">
        <f t="shared" ref="H309:J309" si="80">SUM(H310:H324)</f>
        <v>0</v>
      </c>
      <c r="I309" s="208">
        <f t="shared" si="80"/>
        <v>28</v>
      </c>
      <c r="J309" s="208">
        <f t="shared" si="80"/>
        <v>1</v>
      </c>
      <c r="K309" s="209" t="str">
        <f t="shared" si="71"/>
        <v/>
      </c>
      <c r="L309" s="209">
        <f t="shared" si="72"/>
        <v>0.0357142857142857</v>
      </c>
      <c r="M309" s="189" t="s">
        <v>47</v>
      </c>
    </row>
    <row r="310" s="199" customFormat="1" ht="23" customHeight="1" spans="1:13">
      <c r="A310" s="189" t="s">
        <v>47</v>
      </c>
      <c r="B310" s="163" t="s">
        <v>47</v>
      </c>
      <c r="C310" s="163" t="s">
        <v>47</v>
      </c>
      <c r="D310" s="163" t="s">
        <v>47</v>
      </c>
      <c r="E310" s="211"/>
      <c r="F310" s="211"/>
      <c r="G310" s="189" t="s">
        <v>2923</v>
      </c>
      <c r="H310" s="160" t="s">
        <v>47</v>
      </c>
      <c r="I310" s="160" t="s">
        <v>47</v>
      </c>
      <c r="J310" s="160" t="s">
        <v>47</v>
      </c>
      <c r="K310" s="209" t="str">
        <f t="shared" si="71"/>
        <v/>
      </c>
      <c r="L310" s="209" t="str">
        <f t="shared" si="72"/>
        <v/>
      </c>
      <c r="M310" s="189" t="s">
        <v>47</v>
      </c>
    </row>
    <row r="311" s="199" customFormat="1" ht="23" customHeight="1" spans="1:13">
      <c r="A311" s="189" t="s">
        <v>47</v>
      </c>
      <c r="B311" s="163" t="s">
        <v>47</v>
      </c>
      <c r="C311" s="163" t="s">
        <v>47</v>
      </c>
      <c r="D311" s="163" t="s">
        <v>47</v>
      </c>
      <c r="E311" s="211"/>
      <c r="F311" s="211"/>
      <c r="G311" s="189" t="s">
        <v>2924</v>
      </c>
      <c r="H311" s="160" t="s">
        <v>47</v>
      </c>
      <c r="I311" s="160" t="s">
        <v>47</v>
      </c>
      <c r="J311" s="160" t="s">
        <v>47</v>
      </c>
      <c r="K311" s="209" t="str">
        <f t="shared" si="71"/>
        <v/>
      </c>
      <c r="L311" s="209" t="str">
        <f t="shared" si="72"/>
        <v/>
      </c>
      <c r="M311" s="189" t="s">
        <v>47</v>
      </c>
    </row>
    <row r="312" s="199" customFormat="1" ht="23" customHeight="1" spans="1:13">
      <c r="A312" s="189" t="s">
        <v>47</v>
      </c>
      <c r="B312" s="163" t="s">
        <v>47</v>
      </c>
      <c r="C312" s="163" t="s">
        <v>47</v>
      </c>
      <c r="D312" s="163" t="s">
        <v>47</v>
      </c>
      <c r="E312" s="211"/>
      <c r="F312" s="211"/>
      <c r="G312" s="189" t="s">
        <v>2925</v>
      </c>
      <c r="H312" s="160" t="s">
        <v>47</v>
      </c>
      <c r="I312" s="160">
        <v>28</v>
      </c>
      <c r="J312" s="160">
        <v>1</v>
      </c>
      <c r="K312" s="209" t="str">
        <f t="shared" si="71"/>
        <v/>
      </c>
      <c r="L312" s="209">
        <f t="shared" si="72"/>
        <v>0.0357142857142857</v>
      </c>
      <c r="M312" s="189" t="s">
        <v>47</v>
      </c>
    </row>
    <row r="313" s="199" customFormat="1" ht="23" customHeight="1" spans="1:13">
      <c r="A313" s="189" t="s">
        <v>47</v>
      </c>
      <c r="B313" s="163" t="s">
        <v>47</v>
      </c>
      <c r="C313" s="163" t="s">
        <v>47</v>
      </c>
      <c r="D313" s="163" t="s">
        <v>47</v>
      </c>
      <c r="E313" s="211"/>
      <c r="F313" s="211"/>
      <c r="G313" s="189" t="s">
        <v>2926</v>
      </c>
      <c r="H313" s="160" t="s">
        <v>47</v>
      </c>
      <c r="I313" s="160" t="s">
        <v>47</v>
      </c>
      <c r="J313" s="160" t="s">
        <v>47</v>
      </c>
      <c r="K313" s="209" t="str">
        <f t="shared" si="71"/>
        <v/>
      </c>
      <c r="L313" s="209" t="str">
        <f t="shared" si="72"/>
        <v/>
      </c>
      <c r="M313" s="189" t="s">
        <v>47</v>
      </c>
    </row>
    <row r="314" s="199" customFormat="1" ht="23" customHeight="1" spans="1:13">
      <c r="A314" s="189" t="s">
        <v>47</v>
      </c>
      <c r="B314" s="163" t="s">
        <v>47</v>
      </c>
      <c r="C314" s="163" t="s">
        <v>47</v>
      </c>
      <c r="D314" s="163" t="s">
        <v>47</v>
      </c>
      <c r="E314" s="211"/>
      <c r="F314" s="211"/>
      <c r="G314" s="189" t="s">
        <v>2927</v>
      </c>
      <c r="H314" s="160" t="s">
        <v>47</v>
      </c>
      <c r="I314" s="160" t="s">
        <v>47</v>
      </c>
      <c r="J314" s="160" t="s">
        <v>47</v>
      </c>
      <c r="K314" s="209" t="str">
        <f t="shared" si="71"/>
        <v/>
      </c>
      <c r="L314" s="209" t="str">
        <f t="shared" si="72"/>
        <v/>
      </c>
      <c r="M314" s="189" t="s">
        <v>47</v>
      </c>
    </row>
    <row r="315" s="199" customFormat="1" ht="23" customHeight="1" spans="1:13">
      <c r="A315" s="189" t="s">
        <v>47</v>
      </c>
      <c r="B315" s="163" t="s">
        <v>47</v>
      </c>
      <c r="C315" s="163" t="s">
        <v>47</v>
      </c>
      <c r="D315" s="163" t="s">
        <v>47</v>
      </c>
      <c r="E315" s="211"/>
      <c r="F315" s="211"/>
      <c r="G315" s="189" t="s">
        <v>2928</v>
      </c>
      <c r="H315" s="160" t="s">
        <v>47</v>
      </c>
      <c r="I315" s="160" t="s">
        <v>47</v>
      </c>
      <c r="J315" s="160" t="s">
        <v>47</v>
      </c>
      <c r="K315" s="209" t="str">
        <f t="shared" si="71"/>
        <v/>
      </c>
      <c r="L315" s="209" t="str">
        <f t="shared" si="72"/>
        <v/>
      </c>
      <c r="M315" s="189" t="s">
        <v>47</v>
      </c>
    </row>
    <row r="316" s="199" customFormat="1" ht="23" customHeight="1" spans="1:13">
      <c r="A316" s="189" t="s">
        <v>47</v>
      </c>
      <c r="B316" s="163" t="s">
        <v>47</v>
      </c>
      <c r="C316" s="163" t="s">
        <v>47</v>
      </c>
      <c r="D316" s="163" t="s">
        <v>47</v>
      </c>
      <c r="E316" s="211"/>
      <c r="F316" s="211"/>
      <c r="G316" s="189" t="s">
        <v>2929</v>
      </c>
      <c r="H316" s="160" t="s">
        <v>47</v>
      </c>
      <c r="I316" s="160" t="s">
        <v>47</v>
      </c>
      <c r="J316" s="160" t="s">
        <v>47</v>
      </c>
      <c r="K316" s="209" t="str">
        <f t="shared" si="71"/>
        <v/>
      </c>
      <c r="L316" s="209" t="str">
        <f t="shared" si="72"/>
        <v/>
      </c>
      <c r="M316" s="189" t="s">
        <v>47</v>
      </c>
    </row>
    <row r="317" s="199" customFormat="1" ht="23" customHeight="1" spans="1:13">
      <c r="A317" s="189" t="s">
        <v>47</v>
      </c>
      <c r="B317" s="163" t="s">
        <v>47</v>
      </c>
      <c r="C317" s="163" t="s">
        <v>47</v>
      </c>
      <c r="D317" s="163" t="s">
        <v>47</v>
      </c>
      <c r="E317" s="211"/>
      <c r="F317" s="211"/>
      <c r="G317" s="189" t="s">
        <v>2930</v>
      </c>
      <c r="H317" s="160" t="s">
        <v>47</v>
      </c>
      <c r="I317" s="160" t="s">
        <v>47</v>
      </c>
      <c r="J317" s="160" t="s">
        <v>47</v>
      </c>
      <c r="K317" s="209" t="str">
        <f t="shared" si="71"/>
        <v/>
      </c>
      <c r="L317" s="209" t="str">
        <f t="shared" si="72"/>
        <v/>
      </c>
      <c r="M317" s="189" t="s">
        <v>47</v>
      </c>
    </row>
    <row r="318" s="199" customFormat="1" ht="23" customHeight="1" spans="1:13">
      <c r="A318" s="189" t="s">
        <v>47</v>
      </c>
      <c r="B318" s="163" t="s">
        <v>47</v>
      </c>
      <c r="C318" s="163" t="s">
        <v>47</v>
      </c>
      <c r="D318" s="163" t="s">
        <v>47</v>
      </c>
      <c r="E318" s="211"/>
      <c r="F318" s="211"/>
      <c r="G318" s="189" t="s">
        <v>2931</v>
      </c>
      <c r="H318" s="160" t="s">
        <v>47</v>
      </c>
      <c r="I318" s="160" t="s">
        <v>47</v>
      </c>
      <c r="J318" s="160" t="s">
        <v>47</v>
      </c>
      <c r="K318" s="209" t="str">
        <f t="shared" si="71"/>
        <v/>
      </c>
      <c r="L318" s="209" t="str">
        <f t="shared" si="72"/>
        <v/>
      </c>
      <c r="M318" s="189" t="s">
        <v>47</v>
      </c>
    </row>
    <row r="319" s="199" customFormat="1" ht="23" customHeight="1" spans="1:13">
      <c r="A319" s="189" t="s">
        <v>47</v>
      </c>
      <c r="B319" s="163" t="s">
        <v>47</v>
      </c>
      <c r="C319" s="163" t="s">
        <v>47</v>
      </c>
      <c r="D319" s="163" t="s">
        <v>47</v>
      </c>
      <c r="E319" s="211"/>
      <c r="F319" s="211"/>
      <c r="G319" s="189" t="s">
        <v>2932</v>
      </c>
      <c r="H319" s="160" t="s">
        <v>47</v>
      </c>
      <c r="I319" s="160" t="s">
        <v>47</v>
      </c>
      <c r="J319" s="160" t="s">
        <v>47</v>
      </c>
      <c r="K319" s="209" t="str">
        <f t="shared" si="71"/>
        <v/>
      </c>
      <c r="L319" s="209" t="str">
        <f t="shared" si="72"/>
        <v/>
      </c>
      <c r="M319" s="189" t="s">
        <v>47</v>
      </c>
    </row>
    <row r="320" s="199" customFormat="1" ht="23" customHeight="1" spans="1:13">
      <c r="A320" s="189" t="s">
        <v>47</v>
      </c>
      <c r="B320" s="163" t="s">
        <v>47</v>
      </c>
      <c r="C320" s="163" t="s">
        <v>47</v>
      </c>
      <c r="D320" s="163" t="s">
        <v>47</v>
      </c>
      <c r="E320" s="211"/>
      <c r="F320" s="211"/>
      <c r="G320" s="189" t="s">
        <v>2933</v>
      </c>
      <c r="H320" s="160" t="s">
        <v>47</v>
      </c>
      <c r="I320" s="160" t="s">
        <v>47</v>
      </c>
      <c r="J320" s="160" t="s">
        <v>47</v>
      </c>
      <c r="K320" s="209" t="str">
        <f t="shared" si="71"/>
        <v/>
      </c>
      <c r="L320" s="209" t="str">
        <f t="shared" si="72"/>
        <v/>
      </c>
      <c r="M320" s="189" t="s">
        <v>47</v>
      </c>
    </row>
    <row r="321" s="199" customFormat="1" ht="23" customHeight="1" spans="1:13">
      <c r="A321" s="189" t="s">
        <v>47</v>
      </c>
      <c r="B321" s="163" t="s">
        <v>47</v>
      </c>
      <c r="C321" s="163" t="s">
        <v>47</v>
      </c>
      <c r="D321" s="163" t="s">
        <v>47</v>
      </c>
      <c r="E321" s="211"/>
      <c r="F321" s="211"/>
      <c r="G321" s="189" t="s">
        <v>2934</v>
      </c>
      <c r="H321" s="160" t="s">
        <v>47</v>
      </c>
      <c r="I321" s="160" t="s">
        <v>47</v>
      </c>
      <c r="J321" s="160" t="s">
        <v>47</v>
      </c>
      <c r="K321" s="209" t="str">
        <f t="shared" si="71"/>
        <v/>
      </c>
      <c r="L321" s="209" t="str">
        <f t="shared" si="72"/>
        <v/>
      </c>
      <c r="M321" s="189" t="s">
        <v>47</v>
      </c>
    </row>
    <row r="322" s="199" customFormat="1" ht="23" customHeight="1" spans="1:13">
      <c r="A322" s="189" t="s">
        <v>47</v>
      </c>
      <c r="B322" s="163" t="s">
        <v>47</v>
      </c>
      <c r="C322" s="163" t="s">
        <v>47</v>
      </c>
      <c r="D322" s="163" t="s">
        <v>47</v>
      </c>
      <c r="E322" s="211"/>
      <c r="F322" s="211"/>
      <c r="G322" s="189" t="s">
        <v>2935</v>
      </c>
      <c r="H322" s="160" t="s">
        <v>47</v>
      </c>
      <c r="I322" s="160" t="s">
        <v>47</v>
      </c>
      <c r="J322" s="160" t="s">
        <v>47</v>
      </c>
      <c r="K322" s="209" t="str">
        <f t="shared" si="71"/>
        <v/>
      </c>
      <c r="L322" s="209" t="str">
        <f t="shared" si="72"/>
        <v/>
      </c>
      <c r="M322" s="189" t="s">
        <v>47</v>
      </c>
    </row>
    <row r="323" s="199" customFormat="1" ht="23" customHeight="1" spans="1:13">
      <c r="A323" s="189" t="s">
        <v>47</v>
      </c>
      <c r="B323" s="163" t="s">
        <v>47</v>
      </c>
      <c r="C323" s="163" t="s">
        <v>47</v>
      </c>
      <c r="D323" s="163" t="s">
        <v>47</v>
      </c>
      <c r="E323" s="211"/>
      <c r="F323" s="211"/>
      <c r="G323" s="189" t="s">
        <v>2936</v>
      </c>
      <c r="H323" s="160" t="s">
        <v>47</v>
      </c>
      <c r="I323" s="160" t="s">
        <v>47</v>
      </c>
      <c r="J323" s="160" t="s">
        <v>47</v>
      </c>
      <c r="K323" s="209" t="str">
        <f t="shared" si="71"/>
        <v/>
      </c>
      <c r="L323" s="209" t="str">
        <f t="shared" si="72"/>
        <v/>
      </c>
      <c r="M323" s="189" t="s">
        <v>47</v>
      </c>
    </row>
    <row r="324" s="199" customFormat="1" ht="23" customHeight="1" spans="1:13">
      <c r="A324" s="189" t="s">
        <v>47</v>
      </c>
      <c r="B324" s="163" t="s">
        <v>47</v>
      </c>
      <c r="C324" s="163" t="s">
        <v>47</v>
      </c>
      <c r="D324" s="163" t="s">
        <v>47</v>
      </c>
      <c r="E324" s="211"/>
      <c r="F324" s="211"/>
      <c r="G324" s="189" t="s">
        <v>2937</v>
      </c>
      <c r="H324" s="160" t="s">
        <v>47</v>
      </c>
      <c r="I324" s="160" t="s">
        <v>47</v>
      </c>
      <c r="J324" s="160" t="s">
        <v>47</v>
      </c>
      <c r="K324" s="209" t="str">
        <f t="shared" si="71"/>
        <v/>
      </c>
      <c r="L324" s="209" t="str">
        <f t="shared" si="72"/>
        <v/>
      </c>
      <c r="M324" s="189" t="s">
        <v>47</v>
      </c>
    </row>
    <row r="325" s="199" customFormat="1" ht="23" customHeight="1" spans="1:13">
      <c r="A325" s="189" t="s">
        <v>47</v>
      </c>
      <c r="B325" s="163" t="s">
        <v>47</v>
      </c>
      <c r="C325" s="163" t="s">
        <v>47</v>
      </c>
      <c r="D325" s="163" t="s">
        <v>47</v>
      </c>
      <c r="E325" s="211"/>
      <c r="F325" s="211"/>
      <c r="G325" s="189" t="s">
        <v>2938</v>
      </c>
      <c r="H325" s="208">
        <f t="shared" ref="H325:J325" si="81">SUM(H326,H339)</f>
        <v>0</v>
      </c>
      <c r="I325" s="208">
        <f t="shared" si="81"/>
        <v>26</v>
      </c>
      <c r="J325" s="208">
        <f t="shared" si="81"/>
        <v>0</v>
      </c>
      <c r="K325" s="209" t="str">
        <f t="shared" si="71"/>
        <v/>
      </c>
      <c r="L325" s="209">
        <f t="shared" si="72"/>
        <v>0</v>
      </c>
      <c r="M325" s="189" t="s">
        <v>47</v>
      </c>
    </row>
    <row r="326" s="199" customFormat="1" ht="23" customHeight="1" spans="1:13">
      <c r="A326" s="189" t="s">
        <v>47</v>
      </c>
      <c r="B326" s="163" t="s">
        <v>47</v>
      </c>
      <c r="C326" s="163" t="s">
        <v>47</v>
      </c>
      <c r="D326" s="163" t="s">
        <v>47</v>
      </c>
      <c r="E326" s="211"/>
      <c r="F326" s="211"/>
      <c r="G326" s="189" t="s">
        <v>2939</v>
      </c>
      <c r="H326" s="208">
        <f t="shared" ref="H326:J326" si="82">SUM(H327:H338)</f>
        <v>0</v>
      </c>
      <c r="I326" s="208">
        <f t="shared" si="82"/>
        <v>0</v>
      </c>
      <c r="J326" s="208">
        <f t="shared" si="82"/>
        <v>0</v>
      </c>
      <c r="K326" s="209" t="str">
        <f t="shared" si="71"/>
        <v/>
      </c>
      <c r="L326" s="209" t="str">
        <f t="shared" si="72"/>
        <v/>
      </c>
      <c r="M326" s="189" t="s">
        <v>47</v>
      </c>
    </row>
    <row r="327" s="199" customFormat="1" ht="23" customHeight="1" spans="1:13">
      <c r="A327" s="189" t="s">
        <v>47</v>
      </c>
      <c r="B327" s="163" t="s">
        <v>47</v>
      </c>
      <c r="C327" s="163" t="s">
        <v>47</v>
      </c>
      <c r="D327" s="163" t="s">
        <v>47</v>
      </c>
      <c r="E327" s="211"/>
      <c r="F327" s="211"/>
      <c r="G327" s="189" t="s">
        <v>2940</v>
      </c>
      <c r="H327" s="160" t="s">
        <v>47</v>
      </c>
      <c r="I327" s="160" t="s">
        <v>47</v>
      </c>
      <c r="J327" s="160" t="s">
        <v>47</v>
      </c>
      <c r="K327" s="209" t="str">
        <f t="shared" ref="K327:K345" si="83">IFERROR($J327/H327,"")</f>
        <v/>
      </c>
      <c r="L327" s="209" t="str">
        <f t="shared" ref="L327:L345" si="84">IFERROR($J327/I327,"")</f>
        <v/>
      </c>
      <c r="M327" s="189" t="s">
        <v>47</v>
      </c>
    </row>
    <row r="328" s="199" customFormat="1" ht="23" customHeight="1" spans="1:13">
      <c r="A328" s="189" t="s">
        <v>47</v>
      </c>
      <c r="B328" s="163" t="s">
        <v>47</v>
      </c>
      <c r="C328" s="163" t="s">
        <v>47</v>
      </c>
      <c r="D328" s="163" t="s">
        <v>47</v>
      </c>
      <c r="E328" s="211"/>
      <c r="F328" s="211"/>
      <c r="G328" s="189" t="s">
        <v>2941</v>
      </c>
      <c r="H328" s="160" t="s">
        <v>47</v>
      </c>
      <c r="I328" s="160" t="s">
        <v>47</v>
      </c>
      <c r="J328" s="160" t="s">
        <v>47</v>
      </c>
      <c r="K328" s="209" t="str">
        <f t="shared" si="83"/>
        <v/>
      </c>
      <c r="L328" s="209" t="str">
        <f t="shared" si="84"/>
        <v/>
      </c>
      <c r="M328" s="189" t="s">
        <v>47</v>
      </c>
    </row>
    <row r="329" s="199" customFormat="1" ht="23" customHeight="1" spans="1:13">
      <c r="A329" s="189" t="s">
        <v>47</v>
      </c>
      <c r="B329" s="163" t="s">
        <v>47</v>
      </c>
      <c r="C329" s="163" t="s">
        <v>47</v>
      </c>
      <c r="D329" s="163" t="s">
        <v>47</v>
      </c>
      <c r="E329" s="211"/>
      <c r="F329" s="211"/>
      <c r="G329" s="189" t="s">
        <v>2942</v>
      </c>
      <c r="H329" s="160" t="s">
        <v>47</v>
      </c>
      <c r="I329" s="160" t="s">
        <v>47</v>
      </c>
      <c r="J329" s="160" t="s">
        <v>47</v>
      </c>
      <c r="K329" s="209" t="str">
        <f t="shared" si="83"/>
        <v/>
      </c>
      <c r="L329" s="209" t="str">
        <f t="shared" si="84"/>
        <v/>
      </c>
      <c r="M329" s="189" t="s">
        <v>47</v>
      </c>
    </row>
    <row r="330" s="199" customFormat="1" ht="23" customHeight="1" spans="1:13">
      <c r="A330" s="189" t="s">
        <v>47</v>
      </c>
      <c r="B330" s="163" t="s">
        <v>47</v>
      </c>
      <c r="C330" s="163" t="s">
        <v>47</v>
      </c>
      <c r="D330" s="163" t="s">
        <v>47</v>
      </c>
      <c r="E330" s="211"/>
      <c r="F330" s="211"/>
      <c r="G330" s="189" t="s">
        <v>2943</v>
      </c>
      <c r="H330" s="160" t="s">
        <v>47</v>
      </c>
      <c r="I330" s="160" t="s">
        <v>47</v>
      </c>
      <c r="J330" s="160" t="s">
        <v>47</v>
      </c>
      <c r="K330" s="209" t="str">
        <f t="shared" si="83"/>
        <v/>
      </c>
      <c r="L330" s="209" t="str">
        <f t="shared" si="84"/>
        <v/>
      </c>
      <c r="M330" s="189" t="s">
        <v>47</v>
      </c>
    </row>
    <row r="331" s="199" customFormat="1" ht="23" customHeight="1" spans="1:13">
      <c r="A331" s="189" t="s">
        <v>47</v>
      </c>
      <c r="B331" s="163" t="s">
        <v>47</v>
      </c>
      <c r="C331" s="163" t="s">
        <v>47</v>
      </c>
      <c r="D331" s="163" t="s">
        <v>47</v>
      </c>
      <c r="E331" s="211"/>
      <c r="F331" s="211"/>
      <c r="G331" s="189" t="s">
        <v>2944</v>
      </c>
      <c r="H331" s="160" t="s">
        <v>47</v>
      </c>
      <c r="I331" s="160" t="s">
        <v>47</v>
      </c>
      <c r="J331" s="160" t="s">
        <v>47</v>
      </c>
      <c r="K331" s="209" t="str">
        <f t="shared" si="83"/>
        <v/>
      </c>
      <c r="L331" s="209" t="str">
        <f t="shared" si="84"/>
        <v/>
      </c>
      <c r="M331" s="189" t="s">
        <v>47</v>
      </c>
    </row>
    <row r="332" s="199" customFormat="1" ht="23" customHeight="1" spans="1:13">
      <c r="A332" s="189" t="s">
        <v>47</v>
      </c>
      <c r="B332" s="163" t="s">
        <v>47</v>
      </c>
      <c r="C332" s="163" t="s">
        <v>47</v>
      </c>
      <c r="D332" s="163" t="s">
        <v>47</v>
      </c>
      <c r="E332" s="211"/>
      <c r="F332" s="211"/>
      <c r="G332" s="189" t="s">
        <v>2945</v>
      </c>
      <c r="H332" s="160" t="s">
        <v>47</v>
      </c>
      <c r="I332" s="160" t="s">
        <v>47</v>
      </c>
      <c r="J332" s="160" t="s">
        <v>47</v>
      </c>
      <c r="K332" s="209" t="str">
        <f t="shared" si="83"/>
        <v/>
      </c>
      <c r="L332" s="209" t="str">
        <f t="shared" si="84"/>
        <v/>
      </c>
      <c r="M332" s="189" t="s">
        <v>47</v>
      </c>
    </row>
    <row r="333" s="199" customFormat="1" ht="23" customHeight="1" spans="1:13">
      <c r="A333" s="189" t="s">
        <v>47</v>
      </c>
      <c r="B333" s="163" t="s">
        <v>47</v>
      </c>
      <c r="C333" s="163" t="s">
        <v>47</v>
      </c>
      <c r="D333" s="163" t="s">
        <v>47</v>
      </c>
      <c r="E333" s="211"/>
      <c r="F333" s="211"/>
      <c r="G333" s="189" t="s">
        <v>2946</v>
      </c>
      <c r="H333" s="160" t="s">
        <v>47</v>
      </c>
      <c r="I333" s="160" t="s">
        <v>47</v>
      </c>
      <c r="J333" s="160" t="s">
        <v>47</v>
      </c>
      <c r="K333" s="209" t="str">
        <f t="shared" si="83"/>
        <v/>
      </c>
      <c r="L333" s="209" t="str">
        <f t="shared" si="84"/>
        <v/>
      </c>
      <c r="M333" s="189" t="s">
        <v>47</v>
      </c>
    </row>
    <row r="334" s="199" customFormat="1" ht="23" customHeight="1" spans="1:13">
      <c r="A334" s="189" t="s">
        <v>47</v>
      </c>
      <c r="B334" s="163" t="s">
        <v>47</v>
      </c>
      <c r="C334" s="163" t="s">
        <v>47</v>
      </c>
      <c r="D334" s="163" t="s">
        <v>47</v>
      </c>
      <c r="E334" s="211"/>
      <c r="F334" s="211"/>
      <c r="G334" s="189" t="s">
        <v>2947</v>
      </c>
      <c r="H334" s="160" t="s">
        <v>47</v>
      </c>
      <c r="I334" s="160" t="s">
        <v>47</v>
      </c>
      <c r="J334" s="160" t="s">
        <v>47</v>
      </c>
      <c r="K334" s="209" t="str">
        <f t="shared" si="83"/>
        <v/>
      </c>
      <c r="L334" s="209" t="str">
        <f t="shared" si="84"/>
        <v/>
      </c>
      <c r="M334" s="189" t="s">
        <v>47</v>
      </c>
    </row>
    <row r="335" s="199" customFormat="1" ht="23" customHeight="1" spans="1:13">
      <c r="A335" s="189" t="s">
        <v>47</v>
      </c>
      <c r="B335" s="163" t="s">
        <v>47</v>
      </c>
      <c r="C335" s="163" t="s">
        <v>47</v>
      </c>
      <c r="D335" s="163" t="s">
        <v>47</v>
      </c>
      <c r="E335" s="211"/>
      <c r="F335" s="211"/>
      <c r="G335" s="189" t="s">
        <v>2948</v>
      </c>
      <c r="H335" s="160" t="s">
        <v>47</v>
      </c>
      <c r="I335" s="160" t="s">
        <v>47</v>
      </c>
      <c r="J335" s="160" t="s">
        <v>47</v>
      </c>
      <c r="K335" s="209" t="str">
        <f t="shared" si="83"/>
        <v/>
      </c>
      <c r="L335" s="209" t="str">
        <f t="shared" si="84"/>
        <v/>
      </c>
      <c r="M335" s="189" t="s">
        <v>47</v>
      </c>
    </row>
    <row r="336" s="199" customFormat="1" ht="23" customHeight="1" spans="1:13">
      <c r="A336" s="189" t="s">
        <v>47</v>
      </c>
      <c r="B336" s="163" t="s">
        <v>47</v>
      </c>
      <c r="C336" s="163" t="s">
        <v>47</v>
      </c>
      <c r="D336" s="163" t="s">
        <v>47</v>
      </c>
      <c r="E336" s="211"/>
      <c r="F336" s="211"/>
      <c r="G336" s="189" t="s">
        <v>2949</v>
      </c>
      <c r="H336" s="160" t="s">
        <v>47</v>
      </c>
      <c r="I336" s="160" t="s">
        <v>47</v>
      </c>
      <c r="J336" s="160" t="s">
        <v>47</v>
      </c>
      <c r="K336" s="209" t="str">
        <f t="shared" si="83"/>
        <v/>
      </c>
      <c r="L336" s="209" t="str">
        <f t="shared" si="84"/>
        <v/>
      </c>
      <c r="M336" s="189" t="s">
        <v>47</v>
      </c>
    </row>
    <row r="337" s="199" customFormat="1" ht="23" customHeight="1" spans="1:13">
      <c r="A337" s="189" t="s">
        <v>47</v>
      </c>
      <c r="B337" s="163" t="s">
        <v>47</v>
      </c>
      <c r="C337" s="163" t="s">
        <v>47</v>
      </c>
      <c r="D337" s="163" t="s">
        <v>47</v>
      </c>
      <c r="E337" s="211"/>
      <c r="F337" s="211"/>
      <c r="G337" s="189" t="s">
        <v>2950</v>
      </c>
      <c r="H337" s="160" t="s">
        <v>47</v>
      </c>
      <c r="I337" s="160" t="s">
        <v>47</v>
      </c>
      <c r="J337" s="160" t="s">
        <v>47</v>
      </c>
      <c r="K337" s="209" t="str">
        <f t="shared" si="83"/>
        <v/>
      </c>
      <c r="L337" s="209" t="str">
        <f t="shared" si="84"/>
        <v/>
      </c>
      <c r="M337" s="189" t="s">
        <v>47</v>
      </c>
    </row>
    <row r="338" s="199" customFormat="1" ht="23" customHeight="1" spans="1:13">
      <c r="A338" s="189" t="s">
        <v>47</v>
      </c>
      <c r="B338" s="163" t="s">
        <v>47</v>
      </c>
      <c r="C338" s="163" t="s">
        <v>47</v>
      </c>
      <c r="D338" s="163" t="s">
        <v>47</v>
      </c>
      <c r="E338" s="211"/>
      <c r="F338" s="211"/>
      <c r="G338" s="189" t="s">
        <v>2951</v>
      </c>
      <c r="H338" s="160" t="s">
        <v>47</v>
      </c>
      <c r="I338" s="160" t="s">
        <v>47</v>
      </c>
      <c r="J338" s="160" t="s">
        <v>47</v>
      </c>
      <c r="K338" s="209" t="str">
        <f t="shared" si="83"/>
        <v/>
      </c>
      <c r="L338" s="209" t="str">
        <f t="shared" si="84"/>
        <v/>
      </c>
      <c r="M338" s="189" t="s">
        <v>47</v>
      </c>
    </row>
    <row r="339" s="199" customFormat="1" ht="23" customHeight="1" spans="1:13">
      <c r="A339" s="189" t="s">
        <v>47</v>
      </c>
      <c r="B339" s="163" t="s">
        <v>47</v>
      </c>
      <c r="C339" s="163" t="s">
        <v>47</v>
      </c>
      <c r="D339" s="163" t="s">
        <v>47</v>
      </c>
      <c r="E339" s="211"/>
      <c r="F339" s="211"/>
      <c r="G339" s="189" t="s">
        <v>2952</v>
      </c>
      <c r="H339" s="208">
        <f t="shared" ref="H339:J339" si="85">SUM(H340:H345)</f>
        <v>0</v>
      </c>
      <c r="I339" s="208">
        <f t="shared" si="85"/>
        <v>26</v>
      </c>
      <c r="J339" s="208">
        <f t="shared" si="85"/>
        <v>0</v>
      </c>
      <c r="K339" s="209" t="str">
        <f t="shared" si="83"/>
        <v/>
      </c>
      <c r="L339" s="209">
        <f t="shared" si="84"/>
        <v>0</v>
      </c>
      <c r="M339" s="189" t="s">
        <v>47</v>
      </c>
    </row>
    <row r="340" s="199" customFormat="1" ht="23" customHeight="1" spans="1:13">
      <c r="A340" s="189" t="s">
        <v>47</v>
      </c>
      <c r="B340" s="163" t="s">
        <v>47</v>
      </c>
      <c r="C340" s="163" t="s">
        <v>47</v>
      </c>
      <c r="D340" s="163" t="s">
        <v>47</v>
      </c>
      <c r="E340" s="211"/>
      <c r="F340" s="211"/>
      <c r="G340" s="189" t="s">
        <v>1927</v>
      </c>
      <c r="H340" s="160" t="s">
        <v>47</v>
      </c>
      <c r="I340" s="160" t="s">
        <v>47</v>
      </c>
      <c r="J340" s="160" t="s">
        <v>47</v>
      </c>
      <c r="K340" s="209" t="str">
        <f t="shared" si="83"/>
        <v/>
      </c>
      <c r="L340" s="209" t="str">
        <f t="shared" si="84"/>
        <v/>
      </c>
      <c r="M340" s="189" t="s">
        <v>47</v>
      </c>
    </row>
    <row r="341" s="199" customFormat="1" ht="23" customHeight="1" spans="1:13">
      <c r="A341" s="189" t="s">
        <v>47</v>
      </c>
      <c r="B341" s="163" t="s">
        <v>47</v>
      </c>
      <c r="C341" s="163" t="s">
        <v>47</v>
      </c>
      <c r="D341" s="163" t="s">
        <v>47</v>
      </c>
      <c r="E341" s="211"/>
      <c r="F341" s="211"/>
      <c r="G341" s="189" t="s">
        <v>2026</v>
      </c>
      <c r="H341" s="160" t="s">
        <v>47</v>
      </c>
      <c r="I341" s="160" t="s">
        <v>47</v>
      </c>
      <c r="J341" s="160" t="s">
        <v>47</v>
      </c>
      <c r="K341" s="209" t="str">
        <f t="shared" si="83"/>
        <v/>
      </c>
      <c r="L341" s="209" t="str">
        <f t="shared" si="84"/>
        <v/>
      </c>
      <c r="M341" s="189" t="s">
        <v>47</v>
      </c>
    </row>
    <row r="342" s="199" customFormat="1" ht="23" customHeight="1" spans="1:13">
      <c r="A342" s="189" t="s">
        <v>47</v>
      </c>
      <c r="B342" s="163" t="s">
        <v>47</v>
      </c>
      <c r="C342" s="163" t="s">
        <v>47</v>
      </c>
      <c r="D342" s="163" t="s">
        <v>47</v>
      </c>
      <c r="E342" s="211"/>
      <c r="F342" s="211"/>
      <c r="G342" s="189" t="s">
        <v>2953</v>
      </c>
      <c r="H342" s="160" t="s">
        <v>47</v>
      </c>
      <c r="I342" s="160" t="s">
        <v>47</v>
      </c>
      <c r="J342" s="160" t="s">
        <v>47</v>
      </c>
      <c r="K342" s="209" t="str">
        <f t="shared" si="83"/>
        <v/>
      </c>
      <c r="L342" s="209" t="str">
        <f t="shared" si="84"/>
        <v/>
      </c>
      <c r="M342" s="189" t="s">
        <v>47</v>
      </c>
    </row>
    <row r="343" s="199" customFormat="1" ht="23" customHeight="1" spans="1:13">
      <c r="A343" s="189" t="s">
        <v>47</v>
      </c>
      <c r="B343" s="163" t="s">
        <v>47</v>
      </c>
      <c r="C343" s="163" t="s">
        <v>47</v>
      </c>
      <c r="D343" s="163" t="s">
        <v>47</v>
      </c>
      <c r="E343" s="211"/>
      <c r="F343" s="211"/>
      <c r="G343" s="189" t="s">
        <v>2954</v>
      </c>
      <c r="H343" s="160" t="s">
        <v>47</v>
      </c>
      <c r="I343" s="160" t="s">
        <v>47</v>
      </c>
      <c r="J343" s="160" t="s">
        <v>47</v>
      </c>
      <c r="K343" s="209" t="str">
        <f t="shared" si="83"/>
        <v/>
      </c>
      <c r="L343" s="209" t="str">
        <f t="shared" si="84"/>
        <v/>
      </c>
      <c r="M343" s="189" t="s">
        <v>47</v>
      </c>
    </row>
    <row r="344" s="199" customFormat="1" ht="23" customHeight="1" spans="1:13">
      <c r="A344" s="189" t="s">
        <v>47</v>
      </c>
      <c r="B344" s="163" t="s">
        <v>47</v>
      </c>
      <c r="C344" s="163" t="s">
        <v>47</v>
      </c>
      <c r="D344" s="163" t="s">
        <v>47</v>
      </c>
      <c r="E344" s="211"/>
      <c r="F344" s="211"/>
      <c r="G344" s="189" t="s">
        <v>2955</v>
      </c>
      <c r="H344" s="160" t="s">
        <v>47</v>
      </c>
      <c r="I344" s="160" t="s">
        <v>47</v>
      </c>
      <c r="J344" s="160" t="s">
        <v>47</v>
      </c>
      <c r="K344" s="209" t="str">
        <f t="shared" si="83"/>
        <v/>
      </c>
      <c r="L344" s="209" t="str">
        <f t="shared" si="84"/>
        <v/>
      </c>
      <c r="M344" s="189" t="s">
        <v>47</v>
      </c>
    </row>
    <row r="345" s="199" customFormat="1" ht="23" customHeight="1" spans="1:13">
      <c r="A345" s="189" t="s">
        <v>47</v>
      </c>
      <c r="B345" s="163" t="s">
        <v>47</v>
      </c>
      <c r="C345" s="163" t="s">
        <v>47</v>
      </c>
      <c r="D345" s="163" t="s">
        <v>47</v>
      </c>
      <c r="E345" s="211"/>
      <c r="F345" s="211"/>
      <c r="G345" s="189" t="s">
        <v>2956</v>
      </c>
      <c r="H345" s="160" t="s">
        <v>47</v>
      </c>
      <c r="I345" s="160">
        <v>26</v>
      </c>
      <c r="J345" s="160" t="s">
        <v>47</v>
      </c>
      <c r="K345" s="209" t="str">
        <f t="shared" si="83"/>
        <v/>
      </c>
      <c r="L345" s="209" t="str">
        <f t="shared" si="84"/>
        <v/>
      </c>
      <c r="M345" s="189" t="s">
        <v>47</v>
      </c>
    </row>
    <row r="346" s="199" customFormat="1" ht="23" customHeight="1" spans="1:13">
      <c r="A346" s="189" t="s">
        <v>47</v>
      </c>
      <c r="B346" s="163" t="s">
        <v>47</v>
      </c>
      <c r="C346" s="163" t="s">
        <v>47</v>
      </c>
      <c r="D346" s="163" t="s">
        <v>47</v>
      </c>
      <c r="E346" s="211"/>
      <c r="F346" s="211"/>
      <c r="G346" s="189" t="s">
        <v>47</v>
      </c>
      <c r="H346" s="163" t="s">
        <v>47</v>
      </c>
      <c r="I346" s="163" t="s">
        <v>47</v>
      </c>
      <c r="J346" s="163" t="s">
        <v>47</v>
      </c>
      <c r="K346" s="211"/>
      <c r="L346" s="211"/>
      <c r="M346" s="189" t="s">
        <v>47</v>
      </c>
    </row>
    <row r="347" s="199" customFormat="1" ht="23" customHeight="1" spans="1:13">
      <c r="A347" s="189" t="s">
        <v>47</v>
      </c>
      <c r="B347" s="163" t="s">
        <v>47</v>
      </c>
      <c r="C347" s="163" t="s">
        <v>47</v>
      </c>
      <c r="D347" s="163" t="s">
        <v>47</v>
      </c>
      <c r="E347" s="211"/>
      <c r="F347" s="211"/>
      <c r="G347" s="189" t="s">
        <v>47</v>
      </c>
      <c r="H347" s="163" t="s">
        <v>47</v>
      </c>
      <c r="I347" s="163" t="s">
        <v>47</v>
      </c>
      <c r="J347" s="163" t="s">
        <v>47</v>
      </c>
      <c r="K347" s="211"/>
      <c r="L347" s="211"/>
      <c r="M347" s="189" t="s">
        <v>47</v>
      </c>
    </row>
    <row r="348" s="199" customFormat="1" ht="23" customHeight="1" spans="1:13">
      <c r="A348" s="216" t="s">
        <v>2957</v>
      </c>
      <c r="B348" s="208">
        <f>SUM(B7,B41)</f>
        <v>59161</v>
      </c>
      <c r="C348" s="208">
        <f>SUM(C7,C41)</f>
        <v>59898</v>
      </c>
      <c r="D348" s="208">
        <f>SUM(D7,D41)</f>
        <v>51130</v>
      </c>
      <c r="E348" s="209">
        <f t="shared" ref="E348:E371" si="86">IFERROR($D348/B348,"")</f>
        <v>0.86425178749514</v>
      </c>
      <c r="F348" s="209">
        <f t="shared" ref="F348:F371" si="87">IFERROR($D348/C348,"")</f>
        <v>0.853617816955491</v>
      </c>
      <c r="G348" s="216" t="s">
        <v>2958</v>
      </c>
      <c r="H348" s="208">
        <f t="shared" ref="H348:J348" si="88">SUM(H7,H14,H29,H52,H57,H64,H80,H141,H180,H230,H240,H243,H247,H251,H255,H260,H291,H308,H325)</f>
        <v>19935</v>
      </c>
      <c r="I348" s="208">
        <f t="shared" si="88"/>
        <v>68152</v>
      </c>
      <c r="J348" s="208">
        <f t="shared" si="88"/>
        <v>27213</v>
      </c>
      <c r="K348" s="209">
        <f t="shared" ref="K348:K361" si="89">IFERROR($J348/H348,"")</f>
        <v>1.36508653122649</v>
      </c>
      <c r="L348" s="209">
        <f t="shared" ref="L348:L361" si="90">IFERROR($J348/I348,"")</f>
        <v>0.399298626599366</v>
      </c>
      <c r="M348" s="189" t="s">
        <v>47</v>
      </c>
    </row>
    <row r="349" s="199" customFormat="1" ht="23" customHeight="1" spans="1:13">
      <c r="A349" s="189" t="s">
        <v>2471</v>
      </c>
      <c r="B349" s="208">
        <f>SUM(B350,B352,B357,B359,B368,B370)</f>
        <v>3655</v>
      </c>
      <c r="C349" s="208">
        <f>SUM(C350,C352,C357,C359,C368,C370)</f>
        <v>50521</v>
      </c>
      <c r="D349" s="208">
        <f>SUM(D350,D352,D357,D359,D368,D370)</f>
        <v>9377</v>
      </c>
      <c r="E349" s="209">
        <f t="shared" si="86"/>
        <v>2.56552667578659</v>
      </c>
      <c r="F349" s="209">
        <f t="shared" si="87"/>
        <v>0.185605985629738</v>
      </c>
      <c r="G349" s="189" t="s">
        <v>2472</v>
      </c>
      <c r="H349" s="208">
        <f t="shared" ref="H349:J349" si="91">SUM(H350,H352,H356,H358,H360,H361)</f>
        <v>40633</v>
      </c>
      <c r="I349" s="208">
        <f t="shared" si="91"/>
        <v>15444</v>
      </c>
      <c r="J349" s="208">
        <f t="shared" si="91"/>
        <v>30956</v>
      </c>
      <c r="K349" s="209">
        <f t="shared" si="89"/>
        <v>0.761843821524377</v>
      </c>
      <c r="L349" s="209">
        <f t="shared" si="90"/>
        <v>2.004403004403</v>
      </c>
      <c r="M349" s="189" t="s">
        <v>47</v>
      </c>
    </row>
    <row r="350" s="199" customFormat="1" ht="23" customHeight="1" spans="1:13">
      <c r="A350" s="189" t="s">
        <v>2959</v>
      </c>
      <c r="B350" s="160">
        <v>559</v>
      </c>
      <c r="C350" s="160">
        <v>14834</v>
      </c>
      <c r="D350" s="160">
        <v>345</v>
      </c>
      <c r="E350" s="209">
        <f t="shared" si="86"/>
        <v>0.617173524150268</v>
      </c>
      <c r="F350" s="209">
        <f t="shared" si="87"/>
        <v>0.0232573816907105</v>
      </c>
      <c r="G350" s="189" t="s">
        <v>2960</v>
      </c>
      <c r="H350" s="160" t="s">
        <v>47</v>
      </c>
      <c r="I350" s="160" t="s">
        <v>47</v>
      </c>
      <c r="J350" s="160" t="s">
        <v>47</v>
      </c>
      <c r="K350" s="209" t="str">
        <f t="shared" si="89"/>
        <v/>
      </c>
      <c r="L350" s="209" t="str">
        <f t="shared" si="90"/>
        <v/>
      </c>
      <c r="M350" s="189" t="s">
        <v>47</v>
      </c>
    </row>
    <row r="351" s="199" customFormat="1" ht="23" customHeight="1" spans="1:13">
      <c r="A351" s="217" t="s">
        <v>2961</v>
      </c>
      <c r="B351" s="160" t="s">
        <v>47</v>
      </c>
      <c r="C351" s="160">
        <v>6361</v>
      </c>
      <c r="D351" s="160" t="s">
        <v>47</v>
      </c>
      <c r="E351" s="209" t="str">
        <f t="shared" si="86"/>
        <v/>
      </c>
      <c r="F351" s="209" t="str">
        <f t="shared" si="87"/>
        <v/>
      </c>
      <c r="G351" s="217" t="s">
        <v>2962</v>
      </c>
      <c r="H351" s="160" t="s">
        <v>47</v>
      </c>
      <c r="I351" s="160" t="s">
        <v>47</v>
      </c>
      <c r="J351" s="160" t="s">
        <v>47</v>
      </c>
      <c r="K351" s="209" t="str">
        <f t="shared" si="89"/>
        <v/>
      </c>
      <c r="L351" s="209" t="str">
        <f t="shared" si="90"/>
        <v/>
      </c>
      <c r="M351" s="189" t="s">
        <v>47</v>
      </c>
    </row>
    <row r="352" s="199" customFormat="1" ht="23" customHeight="1" spans="1:13">
      <c r="A352" s="189" t="s">
        <v>2963</v>
      </c>
      <c r="B352" s="208">
        <f>SUM(B353)</f>
        <v>0</v>
      </c>
      <c r="C352" s="208">
        <f>SUM(C353)</f>
        <v>0</v>
      </c>
      <c r="D352" s="208">
        <f>SUM(D353)</f>
        <v>0</v>
      </c>
      <c r="E352" s="209" t="str">
        <f t="shared" si="86"/>
        <v/>
      </c>
      <c r="F352" s="209" t="str">
        <f t="shared" si="87"/>
        <v/>
      </c>
      <c r="G352" s="189" t="s">
        <v>2964</v>
      </c>
      <c r="H352" s="208">
        <f t="shared" ref="H352:J352" si="92">SUM(H353:H355)</f>
        <v>0</v>
      </c>
      <c r="I352" s="208">
        <f t="shared" si="92"/>
        <v>1552</v>
      </c>
      <c r="J352" s="208">
        <f t="shared" si="92"/>
        <v>1801</v>
      </c>
      <c r="K352" s="209" t="str">
        <f t="shared" si="89"/>
        <v/>
      </c>
      <c r="L352" s="209">
        <f t="shared" si="90"/>
        <v>1.1604381443299</v>
      </c>
      <c r="M352" s="189" t="s">
        <v>47</v>
      </c>
    </row>
    <row r="353" s="199" customFormat="1" ht="23" customHeight="1" spans="1:13">
      <c r="A353" s="189" t="s">
        <v>2965</v>
      </c>
      <c r="B353" s="208">
        <f>SUM(B354:B356)</f>
        <v>0</v>
      </c>
      <c r="C353" s="208">
        <f>SUM(C354:C356)</f>
        <v>0</v>
      </c>
      <c r="D353" s="208">
        <f>SUM(D354:D356)</f>
        <v>0</v>
      </c>
      <c r="E353" s="209" t="str">
        <f t="shared" si="86"/>
        <v/>
      </c>
      <c r="F353" s="209" t="str">
        <f t="shared" si="87"/>
        <v/>
      </c>
      <c r="G353" s="189" t="s">
        <v>2966</v>
      </c>
      <c r="H353" s="160" t="s">
        <v>47</v>
      </c>
      <c r="I353" s="160">
        <v>1552</v>
      </c>
      <c r="J353" s="160">
        <v>1801</v>
      </c>
      <c r="K353" s="209" t="str">
        <f t="shared" si="89"/>
        <v/>
      </c>
      <c r="L353" s="209">
        <f t="shared" si="90"/>
        <v>1.1604381443299</v>
      </c>
      <c r="M353" s="189" t="s">
        <v>47</v>
      </c>
    </row>
    <row r="354" s="199" customFormat="1" ht="23" customHeight="1" spans="1:13">
      <c r="A354" s="189" t="s">
        <v>2967</v>
      </c>
      <c r="B354" s="160" t="s">
        <v>47</v>
      </c>
      <c r="C354" s="160" t="s">
        <v>47</v>
      </c>
      <c r="D354" s="160" t="s">
        <v>47</v>
      </c>
      <c r="E354" s="209" t="str">
        <f t="shared" si="86"/>
        <v/>
      </c>
      <c r="F354" s="209" t="str">
        <f t="shared" si="87"/>
        <v/>
      </c>
      <c r="G354" s="189" t="s">
        <v>2968</v>
      </c>
      <c r="H354" s="160" t="s">
        <v>47</v>
      </c>
      <c r="I354" s="160" t="s">
        <v>47</v>
      </c>
      <c r="J354" s="160" t="s">
        <v>47</v>
      </c>
      <c r="K354" s="209" t="str">
        <f t="shared" si="89"/>
        <v/>
      </c>
      <c r="L354" s="209" t="str">
        <f t="shared" si="90"/>
        <v/>
      </c>
      <c r="M354" s="189" t="s">
        <v>47</v>
      </c>
    </row>
    <row r="355" s="199" customFormat="1" ht="23" customHeight="1" spans="1:13">
      <c r="A355" s="189" t="s">
        <v>2969</v>
      </c>
      <c r="B355" s="160" t="s">
        <v>47</v>
      </c>
      <c r="C355" s="160" t="s">
        <v>47</v>
      </c>
      <c r="D355" s="160" t="s">
        <v>47</v>
      </c>
      <c r="E355" s="209" t="str">
        <f t="shared" si="86"/>
        <v/>
      </c>
      <c r="F355" s="209" t="str">
        <f t="shared" si="87"/>
        <v/>
      </c>
      <c r="G355" s="189" t="s">
        <v>2970</v>
      </c>
      <c r="H355" s="160" t="s">
        <v>47</v>
      </c>
      <c r="I355" s="160" t="s">
        <v>47</v>
      </c>
      <c r="J355" s="160" t="s">
        <v>47</v>
      </c>
      <c r="K355" s="209" t="str">
        <f t="shared" si="89"/>
        <v/>
      </c>
      <c r="L355" s="209" t="str">
        <f t="shared" si="90"/>
        <v/>
      </c>
      <c r="M355" s="189" t="s">
        <v>47</v>
      </c>
    </row>
    <row r="356" s="199" customFormat="1" ht="23" customHeight="1" spans="1:13">
      <c r="A356" s="189" t="s">
        <v>2971</v>
      </c>
      <c r="B356" s="160" t="s">
        <v>47</v>
      </c>
      <c r="C356" s="160" t="s">
        <v>47</v>
      </c>
      <c r="D356" s="160" t="s">
        <v>47</v>
      </c>
      <c r="E356" s="209" t="str">
        <f t="shared" si="86"/>
        <v/>
      </c>
      <c r="F356" s="209" t="str">
        <f t="shared" si="87"/>
        <v/>
      </c>
      <c r="G356" s="189" t="s">
        <v>2543</v>
      </c>
      <c r="H356" s="208">
        <f t="shared" ref="H356:J356" si="93">SUM(H357)</f>
        <v>40010</v>
      </c>
      <c r="I356" s="208">
        <f t="shared" si="93"/>
        <v>4860</v>
      </c>
      <c r="J356" s="208">
        <f t="shared" si="93"/>
        <v>28532</v>
      </c>
      <c r="K356" s="209">
        <f t="shared" si="89"/>
        <v>0.713121719570108</v>
      </c>
      <c r="L356" s="209">
        <f t="shared" si="90"/>
        <v>5.87078189300412</v>
      </c>
      <c r="M356" s="189" t="s">
        <v>47</v>
      </c>
    </row>
    <row r="357" s="199" customFormat="1" ht="23" customHeight="1" spans="1:13">
      <c r="A357" s="189" t="s">
        <v>2538</v>
      </c>
      <c r="B357" s="208">
        <f>SUM(B358)</f>
        <v>450</v>
      </c>
      <c r="C357" s="208">
        <f>SUM(C358)</f>
        <v>854</v>
      </c>
      <c r="D357" s="208">
        <f>SUM(D358)</f>
        <v>9032</v>
      </c>
      <c r="E357" s="209">
        <f t="shared" si="86"/>
        <v>20.0711111111111</v>
      </c>
      <c r="F357" s="209">
        <f t="shared" si="87"/>
        <v>10.576112412178</v>
      </c>
      <c r="G357" s="189" t="s">
        <v>2972</v>
      </c>
      <c r="H357" s="160">
        <v>40010</v>
      </c>
      <c r="I357" s="160">
        <v>4860</v>
      </c>
      <c r="J357" s="160">
        <v>28532</v>
      </c>
      <c r="K357" s="209">
        <f t="shared" si="89"/>
        <v>0.713121719570108</v>
      </c>
      <c r="L357" s="209">
        <f t="shared" si="90"/>
        <v>5.87078189300412</v>
      </c>
      <c r="M357" s="189" t="s">
        <v>47</v>
      </c>
    </row>
    <row r="358" s="199" customFormat="1" ht="23" customHeight="1" spans="1:13">
      <c r="A358" s="189" t="s">
        <v>2973</v>
      </c>
      <c r="B358" s="160">
        <v>450</v>
      </c>
      <c r="C358" s="160">
        <v>854</v>
      </c>
      <c r="D358" s="160">
        <v>9032</v>
      </c>
      <c r="E358" s="209">
        <f t="shared" si="86"/>
        <v>20.0711111111111</v>
      </c>
      <c r="F358" s="209">
        <f t="shared" si="87"/>
        <v>10.576112412178</v>
      </c>
      <c r="G358" s="189" t="s">
        <v>2569</v>
      </c>
      <c r="H358" s="208">
        <f t="shared" ref="H358:J358" si="94">SUM(H359)</f>
        <v>623</v>
      </c>
      <c r="I358" s="208">
        <f t="shared" si="94"/>
        <v>9032</v>
      </c>
      <c r="J358" s="208">
        <f t="shared" si="94"/>
        <v>623</v>
      </c>
      <c r="K358" s="209">
        <f t="shared" si="89"/>
        <v>1</v>
      </c>
      <c r="L358" s="209">
        <f t="shared" si="90"/>
        <v>0.0689769707705934</v>
      </c>
      <c r="M358" s="189" t="s">
        <v>47</v>
      </c>
    </row>
    <row r="359" s="199" customFormat="1" ht="23" customHeight="1" spans="1:13">
      <c r="A359" s="189" t="s">
        <v>2539</v>
      </c>
      <c r="B359" s="208">
        <f>SUM(B360)</f>
        <v>0</v>
      </c>
      <c r="C359" s="208">
        <f>SUM(C360)</f>
        <v>0</v>
      </c>
      <c r="D359" s="208">
        <f>SUM(D360)</f>
        <v>0</v>
      </c>
      <c r="E359" s="209" t="str">
        <f t="shared" si="86"/>
        <v/>
      </c>
      <c r="F359" s="209" t="str">
        <f t="shared" si="87"/>
        <v/>
      </c>
      <c r="G359" s="189" t="s">
        <v>2974</v>
      </c>
      <c r="H359" s="160">
        <v>623</v>
      </c>
      <c r="I359" s="160">
        <v>9032</v>
      </c>
      <c r="J359" s="160">
        <v>623</v>
      </c>
      <c r="K359" s="209">
        <f t="shared" si="89"/>
        <v>1</v>
      </c>
      <c r="L359" s="209">
        <f t="shared" si="90"/>
        <v>0.0689769707705934</v>
      </c>
      <c r="M359" s="189" t="s">
        <v>47</v>
      </c>
    </row>
    <row r="360" s="199" customFormat="1" ht="23" customHeight="1" spans="1:13">
      <c r="A360" s="189" t="s">
        <v>2975</v>
      </c>
      <c r="B360" s="208">
        <f>SUM(B361:B367)</f>
        <v>0</v>
      </c>
      <c r="C360" s="208">
        <f>SUM(C361:C367)</f>
        <v>0</v>
      </c>
      <c r="D360" s="208">
        <f>SUM(D361:D367)</f>
        <v>0</v>
      </c>
      <c r="E360" s="209" t="str">
        <f t="shared" si="86"/>
        <v/>
      </c>
      <c r="F360" s="209" t="str">
        <f t="shared" si="87"/>
        <v/>
      </c>
      <c r="G360" s="189" t="s">
        <v>2976</v>
      </c>
      <c r="H360" s="160" t="s">
        <v>47</v>
      </c>
      <c r="I360" s="160" t="s">
        <v>47</v>
      </c>
      <c r="J360" s="160" t="s">
        <v>47</v>
      </c>
      <c r="K360" s="209" t="str">
        <f t="shared" si="89"/>
        <v/>
      </c>
      <c r="L360" s="209" t="str">
        <f t="shared" si="90"/>
        <v/>
      </c>
      <c r="M360" s="189" t="s">
        <v>47</v>
      </c>
    </row>
    <row r="361" s="199" customFormat="1" ht="23" customHeight="1" spans="1:13">
      <c r="A361" s="189" t="s">
        <v>2977</v>
      </c>
      <c r="B361" s="160" t="s">
        <v>47</v>
      </c>
      <c r="C361" s="160" t="s">
        <v>47</v>
      </c>
      <c r="D361" s="160" t="s">
        <v>47</v>
      </c>
      <c r="E361" s="209" t="str">
        <f t="shared" si="86"/>
        <v/>
      </c>
      <c r="F361" s="209" t="str">
        <f t="shared" si="87"/>
        <v/>
      </c>
      <c r="G361" s="189" t="s">
        <v>2978</v>
      </c>
      <c r="H361" s="208">
        <f t="shared" ref="H361:J361" si="95">SUM(H362)</f>
        <v>0</v>
      </c>
      <c r="I361" s="208">
        <f t="shared" si="95"/>
        <v>0</v>
      </c>
      <c r="J361" s="208">
        <f t="shared" si="95"/>
        <v>0</v>
      </c>
      <c r="K361" s="209" t="str">
        <f t="shared" si="89"/>
        <v/>
      </c>
      <c r="L361" s="209" t="str">
        <f t="shared" si="90"/>
        <v/>
      </c>
      <c r="M361" s="189" t="s">
        <v>47</v>
      </c>
    </row>
    <row r="362" s="199" customFormat="1" ht="23" customHeight="1" spans="1:13">
      <c r="A362" s="189" t="s">
        <v>2979</v>
      </c>
      <c r="B362" s="160" t="s">
        <v>47</v>
      </c>
      <c r="C362" s="160" t="s">
        <v>47</v>
      </c>
      <c r="D362" s="160" t="s">
        <v>47</v>
      </c>
      <c r="E362" s="209" t="str">
        <f t="shared" si="86"/>
        <v/>
      </c>
      <c r="F362" s="209" t="str">
        <f t="shared" si="87"/>
        <v/>
      </c>
      <c r="G362" s="189" t="s">
        <v>2980</v>
      </c>
      <c r="H362" s="160" t="s">
        <v>47</v>
      </c>
      <c r="I362" s="160" t="s">
        <v>47</v>
      </c>
      <c r="J362" s="160" t="s">
        <v>47</v>
      </c>
      <c r="K362" s="209">
        <v>0</v>
      </c>
      <c r="L362" s="209">
        <v>0</v>
      </c>
      <c r="M362" s="189" t="s">
        <v>47</v>
      </c>
    </row>
    <row r="363" s="199" customFormat="1" ht="23" customHeight="1" spans="1:13">
      <c r="A363" s="189" t="s">
        <v>2981</v>
      </c>
      <c r="B363" s="160" t="s">
        <v>47</v>
      </c>
      <c r="C363" s="160" t="s">
        <v>47</v>
      </c>
      <c r="D363" s="160" t="s">
        <v>47</v>
      </c>
      <c r="E363" s="209" t="str">
        <f t="shared" si="86"/>
        <v/>
      </c>
      <c r="F363" s="209" t="str">
        <f t="shared" si="87"/>
        <v/>
      </c>
      <c r="G363" s="189" t="s">
        <v>47</v>
      </c>
      <c r="H363" s="163" t="s">
        <v>47</v>
      </c>
      <c r="I363" s="163" t="s">
        <v>47</v>
      </c>
      <c r="J363" s="163" t="s">
        <v>47</v>
      </c>
      <c r="K363" s="211"/>
      <c r="L363" s="211"/>
      <c r="M363" s="189" t="s">
        <v>47</v>
      </c>
    </row>
    <row r="364" s="199" customFormat="1" ht="23" customHeight="1" spans="1:13">
      <c r="A364" s="189" t="s">
        <v>2982</v>
      </c>
      <c r="B364" s="160" t="s">
        <v>47</v>
      </c>
      <c r="C364" s="160" t="s">
        <v>47</v>
      </c>
      <c r="D364" s="160" t="s">
        <v>47</v>
      </c>
      <c r="E364" s="209" t="str">
        <f t="shared" si="86"/>
        <v/>
      </c>
      <c r="F364" s="209" t="str">
        <f t="shared" si="87"/>
        <v/>
      </c>
      <c r="G364" s="189" t="s">
        <v>47</v>
      </c>
      <c r="H364" s="163" t="s">
        <v>47</v>
      </c>
      <c r="I364" s="163" t="s">
        <v>47</v>
      </c>
      <c r="J364" s="163" t="s">
        <v>47</v>
      </c>
      <c r="K364" s="211"/>
      <c r="L364" s="211"/>
      <c r="M364" s="189" t="s">
        <v>47</v>
      </c>
    </row>
    <row r="365" s="199" customFormat="1" ht="23" customHeight="1" spans="1:13">
      <c r="A365" s="218" t="s">
        <v>2983</v>
      </c>
      <c r="B365" s="160" t="s">
        <v>47</v>
      </c>
      <c r="C365" s="160" t="s">
        <v>47</v>
      </c>
      <c r="D365" s="160" t="s">
        <v>47</v>
      </c>
      <c r="E365" s="209" t="str">
        <f t="shared" si="86"/>
        <v/>
      </c>
      <c r="F365" s="209" t="str">
        <f t="shared" si="87"/>
        <v/>
      </c>
      <c r="G365" s="189" t="s">
        <v>47</v>
      </c>
      <c r="H365" s="163" t="s">
        <v>47</v>
      </c>
      <c r="I365" s="163" t="s">
        <v>47</v>
      </c>
      <c r="J365" s="163" t="s">
        <v>47</v>
      </c>
      <c r="K365" s="211"/>
      <c r="L365" s="211"/>
      <c r="M365" s="218" t="s">
        <v>2984</v>
      </c>
    </row>
    <row r="366" s="199" customFormat="1" ht="23" customHeight="1" spans="1:13">
      <c r="A366" s="218" t="s">
        <v>2985</v>
      </c>
      <c r="B366" s="160" t="s">
        <v>47</v>
      </c>
      <c r="C366" s="160" t="s">
        <v>47</v>
      </c>
      <c r="D366" s="160" t="s">
        <v>47</v>
      </c>
      <c r="E366" s="209" t="str">
        <f t="shared" si="86"/>
        <v/>
      </c>
      <c r="F366" s="209" t="str">
        <f t="shared" si="87"/>
        <v/>
      </c>
      <c r="G366" s="189" t="s">
        <v>47</v>
      </c>
      <c r="H366" s="163" t="s">
        <v>47</v>
      </c>
      <c r="I366" s="163" t="s">
        <v>47</v>
      </c>
      <c r="J366" s="163" t="s">
        <v>47</v>
      </c>
      <c r="K366" s="211"/>
      <c r="L366" s="211"/>
      <c r="M366" s="218" t="s">
        <v>2984</v>
      </c>
    </row>
    <row r="367" s="199" customFormat="1" ht="23" customHeight="1" spans="1:13">
      <c r="A367" s="189" t="s">
        <v>2986</v>
      </c>
      <c r="B367" s="160" t="s">
        <v>47</v>
      </c>
      <c r="C367" s="160" t="s">
        <v>47</v>
      </c>
      <c r="D367" s="160" t="s">
        <v>47</v>
      </c>
      <c r="E367" s="209" t="str">
        <f t="shared" si="86"/>
        <v/>
      </c>
      <c r="F367" s="209" t="str">
        <f t="shared" si="87"/>
        <v/>
      </c>
      <c r="G367" s="189" t="s">
        <v>47</v>
      </c>
      <c r="H367" s="163" t="s">
        <v>47</v>
      </c>
      <c r="I367" s="163" t="s">
        <v>47</v>
      </c>
      <c r="J367" s="163" t="s">
        <v>47</v>
      </c>
      <c r="K367" s="211"/>
      <c r="L367" s="211"/>
      <c r="M367" s="189" t="s">
        <v>47</v>
      </c>
    </row>
    <row r="368" s="199" customFormat="1" ht="23" customHeight="1" spans="1:13">
      <c r="A368" s="189" t="s">
        <v>2987</v>
      </c>
      <c r="B368" s="208">
        <f t="shared" ref="B368:B374" si="96">SUM(B369)</f>
        <v>2646</v>
      </c>
      <c r="C368" s="208">
        <f t="shared" ref="C368:C374" si="97">SUM(C369)</f>
        <v>34833</v>
      </c>
      <c r="D368" s="208">
        <f t="shared" ref="D368:D374" si="98">SUM(D369)</f>
        <v>0</v>
      </c>
      <c r="E368" s="209">
        <f t="shared" si="86"/>
        <v>0</v>
      </c>
      <c r="F368" s="209">
        <f t="shared" si="87"/>
        <v>0</v>
      </c>
      <c r="G368" s="189" t="s">
        <v>47</v>
      </c>
      <c r="H368" s="163" t="s">
        <v>47</v>
      </c>
      <c r="I368" s="163" t="s">
        <v>47</v>
      </c>
      <c r="J368" s="163" t="s">
        <v>47</v>
      </c>
      <c r="K368" s="211"/>
      <c r="L368" s="211"/>
      <c r="M368" s="189" t="s">
        <v>47</v>
      </c>
    </row>
    <row r="369" s="199" customFormat="1" ht="23" customHeight="1" spans="1:13">
      <c r="A369" s="189" t="s">
        <v>2988</v>
      </c>
      <c r="B369" s="160">
        <v>2646</v>
      </c>
      <c r="C369" s="160">
        <v>34833</v>
      </c>
      <c r="D369" s="160" t="s">
        <v>47</v>
      </c>
      <c r="E369" s="209" t="str">
        <f t="shared" si="86"/>
        <v/>
      </c>
      <c r="F369" s="209" t="str">
        <f t="shared" si="87"/>
        <v/>
      </c>
      <c r="G369" s="189" t="s">
        <v>47</v>
      </c>
      <c r="H369" s="163" t="s">
        <v>47</v>
      </c>
      <c r="I369" s="163" t="s">
        <v>47</v>
      </c>
      <c r="J369" s="163" t="s">
        <v>47</v>
      </c>
      <c r="K369" s="211"/>
      <c r="L369" s="211"/>
      <c r="M369" s="189" t="s">
        <v>47</v>
      </c>
    </row>
    <row r="370" s="199" customFormat="1" ht="23" customHeight="1" spans="1:13">
      <c r="A370" s="189" t="s">
        <v>2989</v>
      </c>
      <c r="B370" s="208">
        <f t="shared" si="96"/>
        <v>0</v>
      </c>
      <c r="C370" s="208">
        <f t="shared" si="97"/>
        <v>0</v>
      </c>
      <c r="D370" s="208">
        <f t="shared" si="98"/>
        <v>0</v>
      </c>
      <c r="E370" s="209" t="str">
        <f t="shared" si="86"/>
        <v/>
      </c>
      <c r="F370" s="209" t="str">
        <f t="shared" si="87"/>
        <v/>
      </c>
      <c r="G370" s="189" t="s">
        <v>47</v>
      </c>
      <c r="H370" s="163" t="s">
        <v>47</v>
      </c>
      <c r="I370" s="163" t="s">
        <v>47</v>
      </c>
      <c r="J370" s="163" t="s">
        <v>47</v>
      </c>
      <c r="K370" s="211"/>
      <c r="L370" s="211"/>
      <c r="M370" s="189" t="s">
        <v>47</v>
      </c>
    </row>
    <row r="371" s="199" customFormat="1" ht="23" customHeight="1" spans="1:13">
      <c r="A371" s="189" t="s">
        <v>2990</v>
      </c>
      <c r="B371" s="160" t="s">
        <v>47</v>
      </c>
      <c r="C371" s="160" t="s">
        <v>47</v>
      </c>
      <c r="D371" s="160" t="s">
        <v>47</v>
      </c>
      <c r="E371" s="209" t="str">
        <f t="shared" si="86"/>
        <v/>
      </c>
      <c r="F371" s="209" t="str">
        <f t="shared" si="87"/>
        <v/>
      </c>
      <c r="G371" s="189" t="s">
        <v>47</v>
      </c>
      <c r="H371" s="163" t="s">
        <v>47</v>
      </c>
      <c r="I371" s="163" t="s">
        <v>47</v>
      </c>
      <c r="J371" s="163" t="s">
        <v>47</v>
      </c>
      <c r="K371" s="211"/>
      <c r="L371" s="211"/>
      <c r="M371" s="189" t="s">
        <v>47</v>
      </c>
    </row>
    <row r="372" s="199" customFormat="1" ht="23" customHeight="1" spans="1:13">
      <c r="A372" s="207" t="s">
        <v>47</v>
      </c>
      <c r="B372" s="219" t="s">
        <v>47</v>
      </c>
      <c r="C372" s="219" t="s">
        <v>47</v>
      </c>
      <c r="D372" s="219" t="s">
        <v>47</v>
      </c>
      <c r="E372" s="211"/>
      <c r="F372" s="211"/>
      <c r="G372" s="189" t="s">
        <v>47</v>
      </c>
      <c r="H372" s="163" t="s">
        <v>47</v>
      </c>
      <c r="I372" s="163" t="s">
        <v>47</v>
      </c>
      <c r="J372" s="163" t="s">
        <v>47</v>
      </c>
      <c r="K372" s="211"/>
      <c r="L372" s="211"/>
      <c r="M372" s="189" t="s">
        <v>47</v>
      </c>
    </row>
    <row r="373" s="199" customFormat="1" ht="23" customHeight="1" spans="1:13">
      <c r="A373" s="189" t="s">
        <v>2991</v>
      </c>
      <c r="B373" s="208">
        <f t="shared" si="96"/>
        <v>0</v>
      </c>
      <c r="C373" s="208">
        <f t="shared" si="97"/>
        <v>0</v>
      </c>
      <c r="D373" s="208">
        <f t="shared" si="98"/>
        <v>0</v>
      </c>
      <c r="E373" s="209" t="str">
        <f t="shared" ref="E373:E375" si="99">IFERROR($D373/B373,"")</f>
        <v/>
      </c>
      <c r="F373" s="209" t="str">
        <f t="shared" ref="F373:F375" si="100">IFERROR($D373/C373,"")</f>
        <v/>
      </c>
      <c r="G373" s="189" t="s">
        <v>2992</v>
      </c>
      <c r="H373" s="208">
        <f t="shared" ref="H373:J373" si="101">SUM(H374)</f>
        <v>2248</v>
      </c>
      <c r="I373" s="208">
        <f t="shared" si="101"/>
        <v>26823</v>
      </c>
      <c r="J373" s="208">
        <f t="shared" si="101"/>
        <v>2338</v>
      </c>
      <c r="K373" s="209">
        <f t="shared" ref="K373:K377" si="102">IFERROR($J373/H373,"")</f>
        <v>1.04003558718861</v>
      </c>
      <c r="L373" s="209">
        <f t="shared" ref="L373:L377" si="103">IFERROR($J373/I373,"")</f>
        <v>0.0871640010438803</v>
      </c>
      <c r="M373" s="189" t="s">
        <v>47</v>
      </c>
    </row>
    <row r="374" s="199" customFormat="1" ht="23" customHeight="1" spans="1:13">
      <c r="A374" s="189" t="s">
        <v>2993</v>
      </c>
      <c r="B374" s="208">
        <f t="shared" si="96"/>
        <v>0</v>
      </c>
      <c r="C374" s="208">
        <f t="shared" si="97"/>
        <v>0</v>
      </c>
      <c r="D374" s="208">
        <f t="shared" si="98"/>
        <v>0</v>
      </c>
      <c r="E374" s="209" t="str">
        <f t="shared" si="99"/>
        <v/>
      </c>
      <c r="F374" s="209" t="str">
        <f t="shared" si="100"/>
        <v/>
      </c>
      <c r="G374" s="189" t="s">
        <v>2994</v>
      </c>
      <c r="H374" s="160">
        <v>2248</v>
      </c>
      <c r="I374" s="160">
        <v>26823</v>
      </c>
      <c r="J374" s="160">
        <v>2338</v>
      </c>
      <c r="K374" s="209">
        <f t="shared" si="102"/>
        <v>1.04003558718861</v>
      </c>
      <c r="L374" s="209">
        <f t="shared" si="103"/>
        <v>0.0871640010438803</v>
      </c>
      <c r="M374" s="189" t="s">
        <v>47</v>
      </c>
    </row>
    <row r="375" s="199" customFormat="1" ht="23" customHeight="1" spans="1:13">
      <c r="A375" s="189" t="s">
        <v>2995</v>
      </c>
      <c r="B375" s="160" t="s">
        <v>47</v>
      </c>
      <c r="C375" s="160" t="s">
        <v>47</v>
      </c>
      <c r="D375" s="160" t="s">
        <v>47</v>
      </c>
      <c r="E375" s="209" t="str">
        <f t="shared" si="99"/>
        <v/>
      </c>
      <c r="F375" s="209" t="str">
        <f t="shared" si="100"/>
        <v/>
      </c>
      <c r="G375" s="189" t="s">
        <v>47</v>
      </c>
      <c r="H375" s="163" t="s">
        <v>47</v>
      </c>
      <c r="I375" s="163" t="s">
        <v>47</v>
      </c>
      <c r="J375" s="163" t="s">
        <v>47</v>
      </c>
      <c r="K375" s="211"/>
      <c r="L375" s="211"/>
      <c r="M375" s="189" t="s">
        <v>47</v>
      </c>
    </row>
    <row r="376" s="199" customFormat="1" ht="23" customHeight="1" spans="1:13">
      <c r="A376" s="189" t="s">
        <v>47</v>
      </c>
      <c r="B376" s="163" t="s">
        <v>47</v>
      </c>
      <c r="C376" s="163" t="s">
        <v>47</v>
      </c>
      <c r="D376" s="163" t="s">
        <v>47</v>
      </c>
      <c r="E376" s="211"/>
      <c r="F376" s="211"/>
      <c r="G376" s="189" t="s">
        <v>47</v>
      </c>
      <c r="H376" s="163" t="s">
        <v>47</v>
      </c>
      <c r="I376" s="163" t="s">
        <v>47</v>
      </c>
      <c r="J376" s="163" t="s">
        <v>47</v>
      </c>
      <c r="K376" s="211"/>
      <c r="L376" s="211"/>
      <c r="M376" s="189" t="s">
        <v>47</v>
      </c>
    </row>
    <row r="377" s="199" customFormat="1" ht="23" customHeight="1" spans="1:13">
      <c r="A377" s="216" t="s">
        <v>2570</v>
      </c>
      <c r="B377" s="208">
        <f>SUM(B348,B349,B373)</f>
        <v>62816</v>
      </c>
      <c r="C377" s="208">
        <f>SUM(C348,C349,C373)</f>
        <v>110419</v>
      </c>
      <c r="D377" s="208">
        <f>SUM(D348,D349,D373)</f>
        <v>60507</v>
      </c>
      <c r="E377" s="209">
        <f>IFERROR($D377/B377,"")</f>
        <v>0.963241849210392</v>
      </c>
      <c r="F377" s="209">
        <f>IFERROR($D377/C377,"")</f>
        <v>0.54797634465083</v>
      </c>
      <c r="G377" s="216" t="s">
        <v>2571</v>
      </c>
      <c r="H377" s="208">
        <f t="shared" ref="H377:J377" si="104">SUM(H348,H349,H373)</f>
        <v>62816</v>
      </c>
      <c r="I377" s="208">
        <f t="shared" si="104"/>
        <v>110419</v>
      </c>
      <c r="J377" s="208">
        <f t="shared" si="104"/>
        <v>60507</v>
      </c>
      <c r="K377" s="209">
        <f t="shared" si="102"/>
        <v>0.963241849210392</v>
      </c>
      <c r="L377" s="209">
        <f t="shared" si="103"/>
        <v>0.54797634465083</v>
      </c>
      <c r="M377" s="189" t="s">
        <v>47</v>
      </c>
    </row>
  </sheetData>
  <mergeCells count="12">
    <mergeCell ref="A2:M2"/>
    <mergeCell ref="A4:F4"/>
    <mergeCell ref="G4:L4"/>
    <mergeCell ref="D5:F5"/>
    <mergeCell ref="J5:L5"/>
    <mergeCell ref="A5:A6"/>
    <mergeCell ref="B5:B6"/>
    <mergeCell ref="C5:C6"/>
    <mergeCell ref="G5:G6"/>
    <mergeCell ref="H5:H6"/>
    <mergeCell ref="I5:I6"/>
    <mergeCell ref="M4:M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43"/>
  <sheetViews>
    <sheetView workbookViewId="0">
      <selection activeCell="B37" sqref="B37"/>
    </sheetView>
  </sheetViews>
  <sheetFormatPr defaultColWidth="9" defaultRowHeight="14.25" outlineLevelCol="2"/>
  <cols>
    <col min="1" max="1" width="43.25" style="220" customWidth="1"/>
    <col min="2" max="3" width="14.125" style="220" customWidth="1"/>
    <col min="4" max="247" width="9" style="220"/>
    <col min="248" max="248" width="43.25" style="220" customWidth="1"/>
    <col min="249" max="253" width="7.125" style="220" customWidth="1"/>
    <col min="254" max="254" width="66.75" style="220" customWidth="1"/>
    <col min="255" max="259" width="7.625" style="220" customWidth="1"/>
    <col min="260" max="503" width="9" style="220"/>
    <col min="504" max="504" width="43.25" style="220" customWidth="1"/>
    <col min="505" max="509" width="7.125" style="220" customWidth="1"/>
    <col min="510" max="510" width="66.75" style="220" customWidth="1"/>
    <col min="511" max="515" width="7.625" style="220" customWidth="1"/>
    <col min="516" max="759" width="9" style="220"/>
    <col min="760" max="760" width="43.25" style="220" customWidth="1"/>
    <col min="761" max="765" width="7.125" style="220" customWidth="1"/>
    <col min="766" max="766" width="66.75" style="220" customWidth="1"/>
    <col min="767" max="771" width="7.625" style="220" customWidth="1"/>
    <col min="772" max="1015" width="9" style="220"/>
    <col min="1016" max="1016" width="43.25" style="220" customWidth="1"/>
    <col min="1017" max="1021" width="7.125" style="220" customWidth="1"/>
    <col min="1022" max="1022" width="66.75" style="220" customWidth="1"/>
    <col min="1023" max="1027" width="7.625" style="220" customWidth="1"/>
    <col min="1028" max="1271" width="9" style="220"/>
    <col min="1272" max="1272" width="43.25" style="220" customWidth="1"/>
    <col min="1273" max="1277" width="7.125" style="220" customWidth="1"/>
    <col min="1278" max="1278" width="66.75" style="220" customWidth="1"/>
    <col min="1279" max="1283" width="7.625" style="220" customWidth="1"/>
    <col min="1284" max="1527" width="9" style="220"/>
    <col min="1528" max="1528" width="43.25" style="220" customWidth="1"/>
    <col min="1529" max="1533" width="7.125" style="220" customWidth="1"/>
    <col min="1534" max="1534" width="66.75" style="220" customWidth="1"/>
    <col min="1535" max="1539" width="7.625" style="220" customWidth="1"/>
    <col min="1540" max="1783" width="9" style="220"/>
    <col min="1784" max="1784" width="43.25" style="220" customWidth="1"/>
    <col min="1785" max="1789" width="7.125" style="220" customWidth="1"/>
    <col min="1790" max="1790" width="66.75" style="220" customWidth="1"/>
    <col min="1791" max="1795" width="7.625" style="220" customWidth="1"/>
    <col min="1796" max="2039" width="9" style="220"/>
    <col min="2040" max="2040" width="43.25" style="220" customWidth="1"/>
    <col min="2041" max="2045" width="7.125" style="220" customWidth="1"/>
    <col min="2046" max="2046" width="66.75" style="220" customWidth="1"/>
    <col min="2047" max="2051" width="7.625" style="220" customWidth="1"/>
    <col min="2052" max="2295" width="9" style="220"/>
    <col min="2296" max="2296" width="43.25" style="220" customWidth="1"/>
    <col min="2297" max="2301" width="7.125" style="220" customWidth="1"/>
    <col min="2302" max="2302" width="66.75" style="220" customWidth="1"/>
    <col min="2303" max="2307" width="7.625" style="220" customWidth="1"/>
    <col min="2308" max="2551" width="9" style="220"/>
    <col min="2552" max="2552" width="43.25" style="220" customWidth="1"/>
    <col min="2553" max="2557" width="7.125" style="220" customWidth="1"/>
    <col min="2558" max="2558" width="66.75" style="220" customWidth="1"/>
    <col min="2559" max="2563" width="7.625" style="220" customWidth="1"/>
    <col min="2564" max="2807" width="9" style="220"/>
    <col min="2808" max="2808" width="43.25" style="220" customWidth="1"/>
    <col min="2809" max="2813" width="7.125" style="220" customWidth="1"/>
    <col min="2814" max="2814" width="66.75" style="220" customWidth="1"/>
    <col min="2815" max="2819" width="7.625" style="220" customWidth="1"/>
    <col min="2820" max="3063" width="9" style="220"/>
    <col min="3064" max="3064" width="43.25" style="220" customWidth="1"/>
    <col min="3065" max="3069" width="7.125" style="220" customWidth="1"/>
    <col min="3070" max="3070" width="66.75" style="220" customWidth="1"/>
    <col min="3071" max="3075" width="7.625" style="220" customWidth="1"/>
    <col min="3076" max="3319" width="9" style="220"/>
    <col min="3320" max="3320" width="43.25" style="220" customWidth="1"/>
    <col min="3321" max="3325" width="7.125" style="220" customWidth="1"/>
    <col min="3326" max="3326" width="66.75" style="220" customWidth="1"/>
    <col min="3327" max="3331" width="7.625" style="220" customWidth="1"/>
    <col min="3332" max="3575" width="9" style="220"/>
    <col min="3576" max="3576" width="43.25" style="220" customWidth="1"/>
    <col min="3577" max="3581" width="7.125" style="220" customWidth="1"/>
    <col min="3582" max="3582" width="66.75" style="220" customWidth="1"/>
    <col min="3583" max="3587" width="7.625" style="220" customWidth="1"/>
    <col min="3588" max="3831" width="9" style="220"/>
    <col min="3832" max="3832" width="43.25" style="220" customWidth="1"/>
    <col min="3833" max="3837" width="7.125" style="220" customWidth="1"/>
    <col min="3838" max="3838" width="66.75" style="220" customWidth="1"/>
    <col min="3839" max="3843" width="7.625" style="220" customWidth="1"/>
    <col min="3844" max="4087" width="9" style="220"/>
    <col min="4088" max="4088" width="43.25" style="220" customWidth="1"/>
    <col min="4089" max="4093" width="7.125" style="220" customWidth="1"/>
    <col min="4094" max="4094" width="66.75" style="220" customWidth="1"/>
    <col min="4095" max="4099" width="7.625" style="220" customWidth="1"/>
    <col min="4100" max="4343" width="9" style="220"/>
    <col min="4344" max="4344" width="43.25" style="220" customWidth="1"/>
    <col min="4345" max="4349" width="7.125" style="220" customWidth="1"/>
    <col min="4350" max="4350" width="66.75" style="220" customWidth="1"/>
    <col min="4351" max="4355" width="7.625" style="220" customWidth="1"/>
    <col min="4356" max="4599" width="9" style="220"/>
    <col min="4600" max="4600" width="43.25" style="220" customWidth="1"/>
    <col min="4601" max="4605" width="7.125" style="220" customWidth="1"/>
    <col min="4606" max="4606" width="66.75" style="220" customWidth="1"/>
    <col min="4607" max="4611" width="7.625" style="220" customWidth="1"/>
    <col min="4612" max="4855" width="9" style="220"/>
    <col min="4856" max="4856" width="43.25" style="220" customWidth="1"/>
    <col min="4857" max="4861" width="7.125" style="220" customWidth="1"/>
    <col min="4862" max="4862" width="66.75" style="220" customWidth="1"/>
    <col min="4863" max="4867" width="7.625" style="220" customWidth="1"/>
    <col min="4868" max="5111" width="9" style="220"/>
    <col min="5112" max="5112" width="43.25" style="220" customWidth="1"/>
    <col min="5113" max="5117" width="7.125" style="220" customWidth="1"/>
    <col min="5118" max="5118" width="66.75" style="220" customWidth="1"/>
    <col min="5119" max="5123" width="7.625" style="220" customWidth="1"/>
    <col min="5124" max="5367" width="9" style="220"/>
    <col min="5368" max="5368" width="43.25" style="220" customWidth="1"/>
    <col min="5369" max="5373" width="7.125" style="220" customWidth="1"/>
    <col min="5374" max="5374" width="66.75" style="220" customWidth="1"/>
    <col min="5375" max="5379" width="7.625" style="220" customWidth="1"/>
    <col min="5380" max="5623" width="9" style="220"/>
    <col min="5624" max="5624" width="43.25" style="220" customWidth="1"/>
    <col min="5625" max="5629" width="7.125" style="220" customWidth="1"/>
    <col min="5630" max="5630" width="66.75" style="220" customWidth="1"/>
    <col min="5631" max="5635" width="7.625" style="220" customWidth="1"/>
    <col min="5636" max="5879" width="9" style="220"/>
    <col min="5880" max="5880" width="43.25" style="220" customWidth="1"/>
    <col min="5881" max="5885" width="7.125" style="220" customWidth="1"/>
    <col min="5886" max="5886" width="66.75" style="220" customWidth="1"/>
    <col min="5887" max="5891" width="7.625" style="220" customWidth="1"/>
    <col min="5892" max="6135" width="9" style="220"/>
    <col min="6136" max="6136" width="43.25" style="220" customWidth="1"/>
    <col min="6137" max="6141" width="7.125" style="220" customWidth="1"/>
    <col min="6142" max="6142" width="66.75" style="220" customWidth="1"/>
    <col min="6143" max="6147" width="7.625" style="220" customWidth="1"/>
    <col min="6148" max="6391" width="9" style="220"/>
    <col min="6392" max="6392" width="43.25" style="220" customWidth="1"/>
    <col min="6393" max="6397" width="7.125" style="220" customWidth="1"/>
    <col min="6398" max="6398" width="66.75" style="220" customWidth="1"/>
    <col min="6399" max="6403" width="7.625" style="220" customWidth="1"/>
    <col min="6404" max="6647" width="9" style="220"/>
    <col min="6648" max="6648" width="43.25" style="220" customWidth="1"/>
    <col min="6649" max="6653" width="7.125" style="220" customWidth="1"/>
    <col min="6654" max="6654" width="66.75" style="220" customWidth="1"/>
    <col min="6655" max="6659" width="7.625" style="220" customWidth="1"/>
    <col min="6660" max="6903" width="9" style="220"/>
    <col min="6904" max="6904" width="43.25" style="220" customWidth="1"/>
    <col min="6905" max="6909" width="7.125" style="220" customWidth="1"/>
    <col min="6910" max="6910" width="66.75" style="220" customWidth="1"/>
    <col min="6911" max="6915" width="7.625" style="220" customWidth="1"/>
    <col min="6916" max="7159" width="9" style="220"/>
    <col min="7160" max="7160" width="43.25" style="220" customWidth="1"/>
    <col min="7161" max="7165" width="7.125" style="220" customWidth="1"/>
    <col min="7166" max="7166" width="66.75" style="220" customWidth="1"/>
    <col min="7167" max="7171" width="7.625" style="220" customWidth="1"/>
    <col min="7172" max="7415" width="9" style="220"/>
    <col min="7416" max="7416" width="43.25" style="220" customWidth="1"/>
    <col min="7417" max="7421" width="7.125" style="220" customWidth="1"/>
    <col min="7422" max="7422" width="66.75" style="220" customWidth="1"/>
    <col min="7423" max="7427" width="7.625" style="220" customWidth="1"/>
    <col min="7428" max="7671" width="9" style="220"/>
    <col min="7672" max="7672" width="43.25" style="220" customWidth="1"/>
    <col min="7673" max="7677" width="7.125" style="220" customWidth="1"/>
    <col min="7678" max="7678" width="66.75" style="220" customWidth="1"/>
    <col min="7679" max="7683" width="7.625" style="220" customWidth="1"/>
    <col min="7684" max="7927" width="9" style="220"/>
    <col min="7928" max="7928" width="43.25" style="220" customWidth="1"/>
    <col min="7929" max="7933" width="7.125" style="220" customWidth="1"/>
    <col min="7934" max="7934" width="66.75" style="220" customWidth="1"/>
    <col min="7935" max="7939" width="7.625" style="220" customWidth="1"/>
    <col min="7940" max="8183" width="9" style="220"/>
    <col min="8184" max="8184" width="43.25" style="220" customWidth="1"/>
    <col min="8185" max="8189" width="7.125" style="220" customWidth="1"/>
    <col min="8190" max="8190" width="66.75" style="220" customWidth="1"/>
    <col min="8191" max="8195" width="7.625" style="220" customWidth="1"/>
    <col min="8196" max="8439" width="9" style="220"/>
    <col min="8440" max="8440" width="43.25" style="220" customWidth="1"/>
    <col min="8441" max="8445" width="7.125" style="220" customWidth="1"/>
    <col min="8446" max="8446" width="66.75" style="220" customWidth="1"/>
    <col min="8447" max="8451" width="7.625" style="220" customWidth="1"/>
    <col min="8452" max="8695" width="9" style="220"/>
    <col min="8696" max="8696" width="43.25" style="220" customWidth="1"/>
    <col min="8697" max="8701" width="7.125" style="220" customWidth="1"/>
    <col min="8702" max="8702" width="66.75" style="220" customWidth="1"/>
    <col min="8703" max="8707" width="7.625" style="220" customWidth="1"/>
    <col min="8708" max="8951" width="9" style="220"/>
    <col min="8952" max="8952" width="43.25" style="220" customWidth="1"/>
    <col min="8953" max="8957" width="7.125" style="220" customWidth="1"/>
    <col min="8958" max="8958" width="66.75" style="220" customWidth="1"/>
    <col min="8959" max="8963" width="7.625" style="220" customWidth="1"/>
    <col min="8964" max="9207" width="9" style="220"/>
    <col min="9208" max="9208" width="43.25" style="220" customWidth="1"/>
    <col min="9209" max="9213" width="7.125" style="220" customWidth="1"/>
    <col min="9214" max="9214" width="66.75" style="220" customWidth="1"/>
    <col min="9215" max="9219" width="7.625" style="220" customWidth="1"/>
    <col min="9220" max="9463" width="9" style="220"/>
    <col min="9464" max="9464" width="43.25" style="220" customWidth="1"/>
    <col min="9465" max="9469" width="7.125" style="220" customWidth="1"/>
    <col min="9470" max="9470" width="66.75" style="220" customWidth="1"/>
    <col min="9471" max="9475" width="7.625" style="220" customWidth="1"/>
    <col min="9476" max="9719" width="9" style="220"/>
    <col min="9720" max="9720" width="43.25" style="220" customWidth="1"/>
    <col min="9721" max="9725" width="7.125" style="220" customWidth="1"/>
    <col min="9726" max="9726" width="66.75" style="220" customWidth="1"/>
    <col min="9727" max="9731" width="7.625" style="220" customWidth="1"/>
    <col min="9732" max="9975" width="9" style="220"/>
    <col min="9976" max="9976" width="43.25" style="220" customWidth="1"/>
    <col min="9977" max="9981" width="7.125" style="220" customWidth="1"/>
    <col min="9982" max="9982" width="66.75" style="220" customWidth="1"/>
    <col min="9983" max="9987" width="7.625" style="220" customWidth="1"/>
    <col min="9988" max="10231" width="9" style="220"/>
    <col min="10232" max="10232" width="43.25" style="220" customWidth="1"/>
    <col min="10233" max="10237" width="7.125" style="220" customWidth="1"/>
    <col min="10238" max="10238" width="66.75" style="220" customWidth="1"/>
    <col min="10239" max="10243" width="7.625" style="220" customWidth="1"/>
    <col min="10244" max="10487" width="9" style="220"/>
    <col min="10488" max="10488" width="43.25" style="220" customWidth="1"/>
    <col min="10489" max="10493" width="7.125" style="220" customWidth="1"/>
    <col min="10494" max="10494" width="66.75" style="220" customWidth="1"/>
    <col min="10495" max="10499" width="7.625" style="220" customWidth="1"/>
    <col min="10500" max="10743" width="9" style="220"/>
    <col min="10744" max="10744" width="43.25" style="220" customWidth="1"/>
    <col min="10745" max="10749" width="7.125" style="220" customWidth="1"/>
    <col min="10750" max="10750" width="66.75" style="220" customWidth="1"/>
    <col min="10751" max="10755" width="7.625" style="220" customWidth="1"/>
    <col min="10756" max="10999" width="9" style="220"/>
    <col min="11000" max="11000" width="43.25" style="220" customWidth="1"/>
    <col min="11001" max="11005" width="7.125" style="220" customWidth="1"/>
    <col min="11006" max="11006" width="66.75" style="220" customWidth="1"/>
    <col min="11007" max="11011" width="7.625" style="220" customWidth="1"/>
    <col min="11012" max="11255" width="9" style="220"/>
    <col min="11256" max="11256" width="43.25" style="220" customWidth="1"/>
    <col min="11257" max="11261" width="7.125" style="220" customWidth="1"/>
    <col min="11262" max="11262" width="66.75" style="220" customWidth="1"/>
    <col min="11263" max="11267" width="7.625" style="220" customWidth="1"/>
    <col min="11268" max="11511" width="9" style="220"/>
    <col min="11512" max="11512" width="43.25" style="220" customWidth="1"/>
    <col min="11513" max="11517" width="7.125" style="220" customWidth="1"/>
    <col min="11518" max="11518" width="66.75" style="220" customWidth="1"/>
    <col min="11519" max="11523" width="7.625" style="220" customWidth="1"/>
    <col min="11524" max="11767" width="9" style="220"/>
    <col min="11768" max="11768" width="43.25" style="220" customWidth="1"/>
    <col min="11769" max="11773" width="7.125" style="220" customWidth="1"/>
    <col min="11774" max="11774" width="66.75" style="220" customWidth="1"/>
    <col min="11775" max="11779" width="7.625" style="220" customWidth="1"/>
    <col min="11780" max="12023" width="9" style="220"/>
    <col min="12024" max="12024" width="43.25" style="220" customWidth="1"/>
    <col min="12025" max="12029" width="7.125" style="220" customWidth="1"/>
    <col min="12030" max="12030" width="66.75" style="220" customWidth="1"/>
    <col min="12031" max="12035" width="7.625" style="220" customWidth="1"/>
    <col min="12036" max="12279" width="9" style="220"/>
    <col min="12280" max="12280" width="43.25" style="220" customWidth="1"/>
    <col min="12281" max="12285" width="7.125" style="220" customWidth="1"/>
    <col min="12286" max="12286" width="66.75" style="220" customWidth="1"/>
    <col min="12287" max="12291" width="7.625" style="220" customWidth="1"/>
    <col min="12292" max="12535" width="9" style="220"/>
    <col min="12536" max="12536" width="43.25" style="220" customWidth="1"/>
    <col min="12537" max="12541" width="7.125" style="220" customWidth="1"/>
    <col min="12542" max="12542" width="66.75" style="220" customWidth="1"/>
    <col min="12543" max="12547" width="7.625" style="220" customWidth="1"/>
    <col min="12548" max="12791" width="9" style="220"/>
    <col min="12792" max="12792" width="43.25" style="220" customWidth="1"/>
    <col min="12793" max="12797" width="7.125" style="220" customWidth="1"/>
    <col min="12798" max="12798" width="66.75" style="220" customWidth="1"/>
    <col min="12799" max="12803" width="7.625" style="220" customWidth="1"/>
    <col min="12804" max="13047" width="9" style="220"/>
    <col min="13048" max="13048" width="43.25" style="220" customWidth="1"/>
    <col min="13049" max="13053" width="7.125" style="220" customWidth="1"/>
    <col min="13054" max="13054" width="66.75" style="220" customWidth="1"/>
    <col min="13055" max="13059" width="7.625" style="220" customWidth="1"/>
    <col min="13060" max="13303" width="9" style="220"/>
    <col min="13304" max="13304" width="43.25" style="220" customWidth="1"/>
    <col min="13305" max="13309" width="7.125" style="220" customWidth="1"/>
    <col min="13310" max="13310" width="66.75" style="220" customWidth="1"/>
    <col min="13311" max="13315" width="7.625" style="220" customWidth="1"/>
    <col min="13316" max="13559" width="9" style="220"/>
    <col min="13560" max="13560" width="43.25" style="220" customWidth="1"/>
    <col min="13561" max="13565" width="7.125" style="220" customWidth="1"/>
    <col min="13566" max="13566" width="66.75" style="220" customWidth="1"/>
    <col min="13567" max="13571" width="7.625" style="220" customWidth="1"/>
    <col min="13572" max="13815" width="9" style="220"/>
    <col min="13816" max="13816" width="43.25" style="220" customWidth="1"/>
    <col min="13817" max="13821" width="7.125" style="220" customWidth="1"/>
    <col min="13822" max="13822" width="66.75" style="220" customWidth="1"/>
    <col min="13823" max="13827" width="7.625" style="220" customWidth="1"/>
    <col min="13828" max="14071" width="9" style="220"/>
    <col min="14072" max="14072" width="43.25" style="220" customWidth="1"/>
    <col min="14073" max="14077" width="7.125" style="220" customWidth="1"/>
    <col min="14078" max="14078" width="66.75" style="220" customWidth="1"/>
    <col min="14079" max="14083" width="7.625" style="220" customWidth="1"/>
    <col min="14084" max="14327" width="9" style="220"/>
    <col min="14328" max="14328" width="43.25" style="220" customWidth="1"/>
    <col min="14329" max="14333" width="7.125" style="220" customWidth="1"/>
    <col min="14334" max="14334" width="66.75" style="220" customWidth="1"/>
    <col min="14335" max="14339" width="7.625" style="220" customWidth="1"/>
    <col min="14340" max="14583" width="9" style="220"/>
    <col min="14584" max="14584" width="43.25" style="220" customWidth="1"/>
    <col min="14585" max="14589" width="7.125" style="220" customWidth="1"/>
    <col min="14590" max="14590" width="66.75" style="220" customWidth="1"/>
    <col min="14591" max="14595" width="7.625" style="220" customWidth="1"/>
    <col min="14596" max="14839" width="9" style="220"/>
    <col min="14840" max="14840" width="43.25" style="220" customWidth="1"/>
    <col min="14841" max="14845" width="7.125" style="220" customWidth="1"/>
    <col min="14846" max="14846" width="66.75" style="220" customWidth="1"/>
    <col min="14847" max="14851" width="7.625" style="220" customWidth="1"/>
    <col min="14852" max="15095" width="9" style="220"/>
    <col min="15096" max="15096" width="43.25" style="220" customWidth="1"/>
    <col min="15097" max="15101" width="7.125" style="220" customWidth="1"/>
    <col min="15102" max="15102" width="66.75" style="220" customWidth="1"/>
    <col min="15103" max="15107" width="7.625" style="220" customWidth="1"/>
    <col min="15108" max="15351" width="9" style="220"/>
    <col min="15352" max="15352" width="43.25" style="220" customWidth="1"/>
    <col min="15353" max="15357" width="7.125" style="220" customWidth="1"/>
    <col min="15358" max="15358" width="66.75" style="220" customWidth="1"/>
    <col min="15359" max="15363" width="7.625" style="220" customWidth="1"/>
    <col min="15364" max="15607" width="9" style="220"/>
    <col min="15608" max="15608" width="43.25" style="220" customWidth="1"/>
    <col min="15609" max="15613" width="7.125" style="220" customWidth="1"/>
    <col min="15614" max="15614" width="66.75" style="220" customWidth="1"/>
    <col min="15615" max="15619" width="7.625" style="220" customWidth="1"/>
    <col min="15620" max="15863" width="9" style="220"/>
    <col min="15864" max="15864" width="43.25" style="220" customWidth="1"/>
    <col min="15865" max="15869" width="7.125" style="220" customWidth="1"/>
    <col min="15870" max="15870" width="66.75" style="220" customWidth="1"/>
    <col min="15871" max="15875" width="7.625" style="220" customWidth="1"/>
    <col min="15876" max="16119" width="9" style="220"/>
    <col min="16120" max="16120" width="43.25" style="220" customWidth="1"/>
    <col min="16121" max="16125" width="7.125" style="220" customWidth="1"/>
    <col min="16126" max="16126" width="66.75" style="220" customWidth="1"/>
    <col min="16127" max="16131" width="7.625" style="220" customWidth="1"/>
    <col min="16132" max="16384" width="9" style="220"/>
  </cols>
  <sheetData>
    <row r="1" ht="16.5" customHeight="1" spans="1:3">
      <c r="A1" s="228" t="s">
        <v>19</v>
      </c>
      <c r="B1" s="229"/>
      <c r="C1" s="229"/>
    </row>
    <row r="2" ht="23.25" customHeight="1" spans="1:3">
      <c r="A2" s="222" t="s">
        <v>20</v>
      </c>
      <c r="B2" s="222"/>
      <c r="C2" s="222"/>
    </row>
    <row r="3" ht="15" customHeight="1" spans="1:3">
      <c r="A3" s="226"/>
      <c r="B3" s="226"/>
      <c r="C3" s="226" t="s">
        <v>50</v>
      </c>
    </row>
    <row r="4" ht="33" customHeight="1" spans="1:3">
      <c r="A4" s="223" t="s">
        <v>2459</v>
      </c>
      <c r="B4" s="223"/>
      <c r="C4" s="223"/>
    </row>
    <row r="5" ht="19.5" customHeight="1" spans="1:3">
      <c r="A5" s="224" t="s">
        <v>51</v>
      </c>
      <c r="B5" s="224" t="s">
        <v>115</v>
      </c>
      <c r="C5" s="224" t="s">
        <v>58</v>
      </c>
    </row>
    <row r="6" ht="20.25" customHeight="1" spans="1:3">
      <c r="A6" s="230" t="s">
        <v>2996</v>
      </c>
      <c r="B6" s="231"/>
      <c r="C6" s="231"/>
    </row>
    <row r="7" ht="20.25" customHeight="1" spans="1:3">
      <c r="A7" s="230" t="s">
        <v>2997</v>
      </c>
      <c r="B7" s="231"/>
      <c r="C7" s="231"/>
    </row>
    <row r="8" ht="20.25" customHeight="1" spans="1:3">
      <c r="A8" s="230" t="s">
        <v>2998</v>
      </c>
      <c r="B8" s="231"/>
      <c r="C8" s="231"/>
    </row>
    <row r="9" ht="20.25" customHeight="1" spans="1:3">
      <c r="A9" s="230" t="s">
        <v>2999</v>
      </c>
      <c r="B9" s="231"/>
      <c r="C9" s="231"/>
    </row>
    <row r="10" ht="20.25" customHeight="1" spans="1:3">
      <c r="A10" s="230" t="s">
        <v>3000</v>
      </c>
      <c r="B10" s="231"/>
      <c r="C10" s="231"/>
    </row>
    <row r="11" ht="20.25" customHeight="1" spans="1:3">
      <c r="A11" s="230" t="s">
        <v>3001</v>
      </c>
      <c r="B11" s="231">
        <v>58210</v>
      </c>
      <c r="C11" s="231">
        <v>50550</v>
      </c>
    </row>
    <row r="12" ht="20.25" customHeight="1" spans="1:3">
      <c r="A12" s="230" t="s">
        <v>3002</v>
      </c>
      <c r="B12" s="231"/>
      <c r="C12" s="231"/>
    </row>
    <row r="13" ht="20.25" customHeight="1" spans="1:3">
      <c r="A13" s="230" t="s">
        <v>3003</v>
      </c>
      <c r="B13" s="231"/>
      <c r="C13" s="231"/>
    </row>
    <row r="14" ht="20.25" customHeight="1" spans="1:3">
      <c r="A14" s="230" t="s">
        <v>3004</v>
      </c>
      <c r="B14" s="231"/>
      <c r="C14" s="231"/>
    </row>
    <row r="15" ht="20.25" customHeight="1" spans="1:3">
      <c r="A15" s="230" t="s">
        <v>3005</v>
      </c>
      <c r="B15" s="231"/>
      <c r="C15" s="231"/>
    </row>
    <row r="16" ht="20.25" customHeight="1" spans="1:3">
      <c r="A16" s="230" t="s">
        <v>3006</v>
      </c>
      <c r="B16" s="231"/>
      <c r="C16" s="231"/>
    </row>
    <row r="17" ht="20.25" customHeight="1" spans="1:3">
      <c r="A17" s="230" t="s">
        <v>3007</v>
      </c>
      <c r="B17" s="231"/>
      <c r="C17" s="231"/>
    </row>
    <row r="18" ht="20.25" customHeight="1" spans="1:3">
      <c r="A18" s="230" t="s">
        <v>3008</v>
      </c>
      <c r="B18" s="231"/>
      <c r="C18" s="231"/>
    </row>
    <row r="19" ht="20.25" customHeight="1" spans="1:3">
      <c r="A19" s="230" t="s">
        <v>3009</v>
      </c>
      <c r="B19" s="231"/>
      <c r="C19" s="231"/>
    </row>
    <row r="20" ht="20.25" customHeight="1" spans="1:3">
      <c r="A20" s="230" t="s">
        <v>3010</v>
      </c>
      <c r="B20" s="231"/>
      <c r="C20" s="231"/>
    </row>
    <row r="21" ht="20.25" customHeight="1" spans="1:3">
      <c r="A21" s="230" t="s">
        <v>3011</v>
      </c>
      <c r="B21" s="231">
        <v>311</v>
      </c>
      <c r="C21" s="231">
        <v>180</v>
      </c>
    </row>
    <row r="22" ht="20.25" customHeight="1" spans="1:3">
      <c r="A22" s="230" t="s">
        <v>3012</v>
      </c>
      <c r="B22" s="231"/>
      <c r="C22" s="231"/>
    </row>
    <row r="23" ht="20.25" customHeight="1" spans="1:3">
      <c r="A23" s="230" t="s">
        <v>3013</v>
      </c>
      <c r="B23" s="231"/>
      <c r="C23" s="231"/>
    </row>
    <row r="24" ht="20.25" customHeight="1" spans="1:3">
      <c r="A24" s="230" t="s">
        <v>3014</v>
      </c>
      <c r="B24" s="231"/>
      <c r="C24" s="231"/>
    </row>
    <row r="25" ht="20.25" customHeight="1" spans="1:3">
      <c r="A25" s="230" t="s">
        <v>3015</v>
      </c>
      <c r="B25" s="231">
        <v>197</v>
      </c>
      <c r="C25" s="231">
        <v>400</v>
      </c>
    </row>
    <row r="26" ht="20.25" customHeight="1" spans="1:3">
      <c r="A26" s="230" t="s">
        <v>3016</v>
      </c>
      <c r="B26" s="231"/>
      <c r="C26" s="231"/>
    </row>
    <row r="27" ht="20.25" customHeight="1" spans="1:3">
      <c r="A27" s="230" t="s">
        <v>3017</v>
      </c>
      <c r="B27" s="231"/>
      <c r="C27" s="231"/>
    </row>
    <row r="28" ht="20.25" customHeight="1" spans="1:3">
      <c r="A28" s="230" t="s">
        <v>3018</v>
      </c>
      <c r="B28" s="231"/>
      <c r="C28" s="231"/>
    </row>
    <row r="29" ht="20.25" customHeight="1" spans="1:3">
      <c r="A29" s="230" t="s">
        <v>3019</v>
      </c>
      <c r="B29" s="231"/>
      <c r="C29" s="231"/>
    </row>
    <row r="30" ht="20.25" customHeight="1" spans="1:3">
      <c r="A30" s="230" t="s">
        <v>3020</v>
      </c>
      <c r="B30" s="231"/>
      <c r="C30" s="231"/>
    </row>
    <row r="31" ht="20.25" customHeight="1" spans="1:3">
      <c r="A31" s="230" t="s">
        <v>3021</v>
      </c>
      <c r="B31" s="231"/>
      <c r="C31" s="231"/>
    </row>
    <row r="32" ht="20.25" customHeight="1" spans="1:3">
      <c r="A32" s="230" t="s">
        <v>3022</v>
      </c>
      <c r="B32" s="231">
        <v>1180</v>
      </c>
      <c r="C32" s="231"/>
    </row>
    <row r="33" ht="20.25" customHeight="1" spans="1:3">
      <c r="A33" s="230" t="s">
        <v>3023</v>
      </c>
      <c r="B33" s="231"/>
      <c r="C33" s="231"/>
    </row>
    <row r="34" ht="20.25" customHeight="1" spans="1:3">
      <c r="A34" s="223" t="s">
        <v>3024</v>
      </c>
      <c r="B34" s="232">
        <f>B6+B7+B8+B9+B10+B11+B17+B18+B21+B22+B23+B24+B25+B26+B32+B33</f>
        <v>59898</v>
      </c>
      <c r="C34" s="232">
        <f>C6+C7+C8+C9+C10+C11+C17+C18+C21+C22+C23+C24+C25+C26+C32+C33</f>
        <v>51130</v>
      </c>
    </row>
    <row r="35" ht="20.25" customHeight="1" spans="1:3">
      <c r="A35" s="233" t="s">
        <v>2471</v>
      </c>
      <c r="B35" s="234">
        <f>SUM(B36:B42)</f>
        <v>50521</v>
      </c>
      <c r="C35" s="234">
        <f>C36+C37+C38+C39+C41+C42</f>
        <v>9377</v>
      </c>
    </row>
    <row r="36" ht="20.25" customHeight="1" spans="1:3">
      <c r="A36" s="230" t="s">
        <v>3025</v>
      </c>
      <c r="B36" s="231">
        <v>14834</v>
      </c>
      <c r="C36" s="231">
        <v>345</v>
      </c>
    </row>
    <row r="37" ht="20.25" customHeight="1" spans="1:3">
      <c r="A37" s="230" t="s">
        <v>3026</v>
      </c>
      <c r="B37" s="231"/>
      <c r="C37" s="231"/>
    </row>
    <row r="38" ht="20.25" customHeight="1" spans="1:3">
      <c r="A38" s="230" t="s">
        <v>3027</v>
      </c>
      <c r="B38" s="231">
        <v>854</v>
      </c>
      <c r="C38" s="231">
        <v>9032</v>
      </c>
    </row>
    <row r="39" ht="20.25" customHeight="1" spans="1:3">
      <c r="A39" s="230" t="s">
        <v>3028</v>
      </c>
      <c r="B39" s="231"/>
      <c r="C39" s="231"/>
    </row>
    <row r="40" ht="20.25" customHeight="1" spans="1:3">
      <c r="A40" s="230" t="s">
        <v>3029</v>
      </c>
      <c r="B40" s="231"/>
      <c r="C40" s="231"/>
    </row>
    <row r="41" ht="20.25" customHeight="1" spans="1:3">
      <c r="A41" s="230" t="s">
        <v>3030</v>
      </c>
      <c r="B41" s="231"/>
      <c r="C41" s="231"/>
    </row>
    <row r="42" ht="20.25" customHeight="1" spans="1:3">
      <c r="A42" s="230" t="s">
        <v>3031</v>
      </c>
      <c r="B42" s="231">
        <v>34833</v>
      </c>
      <c r="C42" s="231"/>
    </row>
    <row r="43" ht="20.25" customHeight="1" spans="1:3">
      <c r="A43" s="223" t="s">
        <v>2570</v>
      </c>
      <c r="B43" s="232">
        <f>B34+B35</f>
        <v>110419</v>
      </c>
      <c r="C43" s="232">
        <f>C34+C35</f>
        <v>60507</v>
      </c>
    </row>
  </sheetData>
  <mergeCells count="2">
    <mergeCell ref="A2:C2"/>
    <mergeCell ref="A4:C4"/>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62"/>
  <sheetViews>
    <sheetView workbookViewId="0">
      <selection activeCell="A354" sqref="A354"/>
    </sheetView>
  </sheetViews>
  <sheetFormatPr defaultColWidth="9" defaultRowHeight="14.25" outlineLevelCol="2"/>
  <cols>
    <col min="1" max="1" width="66.75" style="220" customWidth="1"/>
    <col min="2" max="2" width="11.75" style="220" customWidth="1"/>
    <col min="3" max="3" width="13.875" style="220" customWidth="1"/>
    <col min="4" max="4" width="11.75" style="220" customWidth="1"/>
    <col min="5" max="253" width="9" style="220"/>
    <col min="254" max="254" width="66.75" style="220" customWidth="1"/>
    <col min="255" max="259" width="7.625" style="220" customWidth="1"/>
    <col min="260" max="509" width="9" style="220"/>
    <col min="510" max="510" width="66.75" style="220" customWidth="1"/>
    <col min="511" max="515" width="7.625" style="220" customWidth="1"/>
    <col min="516" max="765" width="9" style="220"/>
    <col min="766" max="766" width="66.75" style="220" customWidth="1"/>
    <col min="767" max="771" width="7.625" style="220" customWidth="1"/>
    <col min="772" max="1021" width="9" style="220"/>
    <col min="1022" max="1022" width="66.75" style="220" customWidth="1"/>
    <col min="1023" max="1027" width="7.625" style="220" customWidth="1"/>
    <col min="1028" max="1277" width="9" style="220"/>
    <col min="1278" max="1278" width="66.75" style="220" customWidth="1"/>
    <col min="1279" max="1283" width="7.625" style="220" customWidth="1"/>
    <col min="1284" max="1533" width="9" style="220"/>
    <col min="1534" max="1534" width="66.75" style="220" customWidth="1"/>
    <col min="1535" max="1539" width="7.625" style="220" customWidth="1"/>
    <col min="1540" max="1789" width="9" style="220"/>
    <col min="1790" max="1790" width="66.75" style="220" customWidth="1"/>
    <col min="1791" max="1795" width="7.625" style="220" customWidth="1"/>
    <col min="1796" max="2045" width="9" style="220"/>
    <col min="2046" max="2046" width="66.75" style="220" customWidth="1"/>
    <col min="2047" max="2051" width="7.625" style="220" customWidth="1"/>
    <col min="2052" max="2301" width="9" style="220"/>
    <col min="2302" max="2302" width="66.75" style="220" customWidth="1"/>
    <col min="2303" max="2307" width="7.625" style="220" customWidth="1"/>
    <col min="2308" max="2557" width="9" style="220"/>
    <col min="2558" max="2558" width="66.75" style="220" customWidth="1"/>
    <col min="2559" max="2563" width="7.625" style="220" customWidth="1"/>
    <col min="2564" max="2813" width="9" style="220"/>
    <col min="2814" max="2814" width="66.75" style="220" customWidth="1"/>
    <col min="2815" max="2819" width="7.625" style="220" customWidth="1"/>
    <col min="2820" max="3069" width="9" style="220"/>
    <col min="3070" max="3070" width="66.75" style="220" customWidth="1"/>
    <col min="3071" max="3075" width="7.625" style="220" customWidth="1"/>
    <col min="3076" max="3325" width="9" style="220"/>
    <col min="3326" max="3326" width="66.75" style="220" customWidth="1"/>
    <col min="3327" max="3331" width="7.625" style="220" customWidth="1"/>
    <col min="3332" max="3581" width="9" style="220"/>
    <col min="3582" max="3582" width="66.75" style="220" customWidth="1"/>
    <col min="3583" max="3587" width="7.625" style="220" customWidth="1"/>
    <col min="3588" max="3837" width="9" style="220"/>
    <col min="3838" max="3838" width="66.75" style="220" customWidth="1"/>
    <col min="3839" max="3843" width="7.625" style="220" customWidth="1"/>
    <col min="3844" max="4093" width="9" style="220"/>
    <col min="4094" max="4094" width="66.75" style="220" customWidth="1"/>
    <col min="4095" max="4099" width="7.625" style="220" customWidth="1"/>
    <col min="4100" max="4349" width="9" style="220"/>
    <col min="4350" max="4350" width="66.75" style="220" customWidth="1"/>
    <col min="4351" max="4355" width="7.625" style="220" customWidth="1"/>
    <col min="4356" max="4605" width="9" style="220"/>
    <col min="4606" max="4606" width="66.75" style="220" customWidth="1"/>
    <col min="4607" max="4611" width="7.625" style="220" customWidth="1"/>
    <col min="4612" max="4861" width="9" style="220"/>
    <col min="4862" max="4862" width="66.75" style="220" customWidth="1"/>
    <col min="4863" max="4867" width="7.625" style="220" customWidth="1"/>
    <col min="4868" max="5117" width="9" style="220"/>
    <col min="5118" max="5118" width="66.75" style="220" customWidth="1"/>
    <col min="5119" max="5123" width="7.625" style="220" customWidth="1"/>
    <col min="5124" max="5373" width="9" style="220"/>
    <col min="5374" max="5374" width="66.75" style="220" customWidth="1"/>
    <col min="5375" max="5379" width="7.625" style="220" customWidth="1"/>
    <col min="5380" max="5629" width="9" style="220"/>
    <col min="5630" max="5630" width="66.75" style="220" customWidth="1"/>
    <col min="5631" max="5635" width="7.625" style="220" customWidth="1"/>
    <col min="5636" max="5885" width="9" style="220"/>
    <col min="5886" max="5886" width="66.75" style="220" customWidth="1"/>
    <col min="5887" max="5891" width="7.625" style="220" customWidth="1"/>
    <col min="5892" max="6141" width="9" style="220"/>
    <col min="6142" max="6142" width="66.75" style="220" customWidth="1"/>
    <col min="6143" max="6147" width="7.625" style="220" customWidth="1"/>
    <col min="6148" max="6397" width="9" style="220"/>
    <col min="6398" max="6398" width="66.75" style="220" customWidth="1"/>
    <col min="6399" max="6403" width="7.625" style="220" customWidth="1"/>
    <col min="6404" max="6653" width="9" style="220"/>
    <col min="6654" max="6654" width="66.75" style="220" customWidth="1"/>
    <col min="6655" max="6659" width="7.625" style="220" customWidth="1"/>
    <col min="6660" max="6909" width="9" style="220"/>
    <col min="6910" max="6910" width="66.75" style="220" customWidth="1"/>
    <col min="6911" max="6915" width="7.625" style="220" customWidth="1"/>
    <col min="6916" max="7165" width="9" style="220"/>
    <col min="7166" max="7166" width="66.75" style="220" customWidth="1"/>
    <col min="7167" max="7171" width="7.625" style="220" customWidth="1"/>
    <col min="7172" max="7421" width="9" style="220"/>
    <col min="7422" max="7422" width="66.75" style="220" customWidth="1"/>
    <col min="7423" max="7427" width="7.625" style="220" customWidth="1"/>
    <col min="7428" max="7677" width="9" style="220"/>
    <col min="7678" max="7678" width="66.75" style="220" customWidth="1"/>
    <col min="7679" max="7683" width="7.625" style="220" customWidth="1"/>
    <col min="7684" max="7933" width="9" style="220"/>
    <col min="7934" max="7934" width="66.75" style="220" customWidth="1"/>
    <col min="7935" max="7939" width="7.625" style="220" customWidth="1"/>
    <col min="7940" max="8189" width="9" style="220"/>
    <col min="8190" max="8190" width="66.75" style="220" customWidth="1"/>
    <col min="8191" max="8195" width="7.625" style="220" customWidth="1"/>
    <col min="8196" max="8445" width="9" style="220"/>
    <col min="8446" max="8446" width="66.75" style="220" customWidth="1"/>
    <col min="8447" max="8451" width="7.625" style="220" customWidth="1"/>
    <col min="8452" max="8701" width="9" style="220"/>
    <col min="8702" max="8702" width="66.75" style="220" customWidth="1"/>
    <col min="8703" max="8707" width="7.625" style="220" customWidth="1"/>
    <col min="8708" max="8957" width="9" style="220"/>
    <col min="8958" max="8958" width="66.75" style="220" customWidth="1"/>
    <col min="8959" max="8963" width="7.625" style="220" customWidth="1"/>
    <col min="8964" max="9213" width="9" style="220"/>
    <col min="9214" max="9214" width="66.75" style="220" customWidth="1"/>
    <col min="9215" max="9219" width="7.625" style="220" customWidth="1"/>
    <col min="9220" max="9469" width="9" style="220"/>
    <col min="9470" max="9470" width="66.75" style="220" customWidth="1"/>
    <col min="9471" max="9475" width="7.625" style="220" customWidth="1"/>
    <col min="9476" max="9725" width="9" style="220"/>
    <col min="9726" max="9726" width="66.75" style="220" customWidth="1"/>
    <col min="9727" max="9731" width="7.625" style="220" customWidth="1"/>
    <col min="9732" max="9981" width="9" style="220"/>
    <col min="9982" max="9982" width="66.75" style="220" customWidth="1"/>
    <col min="9983" max="9987" width="7.625" style="220" customWidth="1"/>
    <col min="9988" max="10237" width="9" style="220"/>
    <col min="10238" max="10238" width="66.75" style="220" customWidth="1"/>
    <col min="10239" max="10243" width="7.625" style="220" customWidth="1"/>
    <col min="10244" max="10493" width="9" style="220"/>
    <col min="10494" max="10494" width="66.75" style="220" customWidth="1"/>
    <col min="10495" max="10499" width="7.625" style="220" customWidth="1"/>
    <col min="10500" max="10749" width="9" style="220"/>
    <col min="10750" max="10750" width="66.75" style="220" customWidth="1"/>
    <col min="10751" max="10755" width="7.625" style="220" customWidth="1"/>
    <col min="10756" max="11005" width="9" style="220"/>
    <col min="11006" max="11006" width="66.75" style="220" customWidth="1"/>
    <col min="11007" max="11011" width="7.625" style="220" customWidth="1"/>
    <col min="11012" max="11261" width="9" style="220"/>
    <col min="11262" max="11262" width="66.75" style="220" customWidth="1"/>
    <col min="11263" max="11267" width="7.625" style="220" customWidth="1"/>
    <col min="11268" max="11517" width="9" style="220"/>
    <col min="11518" max="11518" width="66.75" style="220" customWidth="1"/>
    <col min="11519" max="11523" width="7.625" style="220" customWidth="1"/>
    <col min="11524" max="11773" width="9" style="220"/>
    <col min="11774" max="11774" width="66.75" style="220" customWidth="1"/>
    <col min="11775" max="11779" width="7.625" style="220" customWidth="1"/>
    <col min="11780" max="12029" width="9" style="220"/>
    <col min="12030" max="12030" width="66.75" style="220" customWidth="1"/>
    <col min="12031" max="12035" width="7.625" style="220" customWidth="1"/>
    <col min="12036" max="12285" width="9" style="220"/>
    <col min="12286" max="12286" width="66.75" style="220" customWidth="1"/>
    <col min="12287" max="12291" width="7.625" style="220" customWidth="1"/>
    <col min="12292" max="12541" width="9" style="220"/>
    <col min="12542" max="12542" width="66.75" style="220" customWidth="1"/>
    <col min="12543" max="12547" width="7.625" style="220" customWidth="1"/>
    <col min="12548" max="12797" width="9" style="220"/>
    <col min="12798" max="12798" width="66.75" style="220" customWidth="1"/>
    <col min="12799" max="12803" width="7.625" style="220" customWidth="1"/>
    <col min="12804" max="13053" width="9" style="220"/>
    <col min="13054" max="13054" width="66.75" style="220" customWidth="1"/>
    <col min="13055" max="13059" width="7.625" style="220" customWidth="1"/>
    <col min="13060" max="13309" width="9" style="220"/>
    <col min="13310" max="13310" width="66.75" style="220" customWidth="1"/>
    <col min="13311" max="13315" width="7.625" style="220" customWidth="1"/>
    <col min="13316" max="13565" width="9" style="220"/>
    <col min="13566" max="13566" width="66.75" style="220" customWidth="1"/>
    <col min="13567" max="13571" width="7.625" style="220" customWidth="1"/>
    <col min="13572" max="13821" width="9" style="220"/>
    <col min="13822" max="13822" width="66.75" style="220" customWidth="1"/>
    <col min="13823" max="13827" width="7.625" style="220" customWidth="1"/>
    <col min="13828" max="14077" width="9" style="220"/>
    <col min="14078" max="14078" width="66.75" style="220" customWidth="1"/>
    <col min="14079" max="14083" width="7.625" style="220" customWidth="1"/>
    <col min="14084" max="14333" width="9" style="220"/>
    <col min="14334" max="14334" width="66.75" style="220" customWidth="1"/>
    <col min="14335" max="14339" width="7.625" style="220" customWidth="1"/>
    <col min="14340" max="14589" width="9" style="220"/>
    <col min="14590" max="14590" width="66.75" style="220" customWidth="1"/>
    <col min="14591" max="14595" width="7.625" style="220" customWidth="1"/>
    <col min="14596" max="14845" width="9" style="220"/>
    <col min="14846" max="14846" width="66.75" style="220" customWidth="1"/>
    <col min="14847" max="14851" width="7.625" style="220" customWidth="1"/>
    <col min="14852" max="15101" width="9" style="220"/>
    <col min="15102" max="15102" width="66.75" style="220" customWidth="1"/>
    <col min="15103" max="15107" width="7.625" style="220" customWidth="1"/>
    <col min="15108" max="15357" width="9" style="220"/>
    <col min="15358" max="15358" width="66.75" style="220" customWidth="1"/>
    <col min="15359" max="15363" width="7.625" style="220" customWidth="1"/>
    <col min="15364" max="15613" width="9" style="220"/>
    <col min="15614" max="15614" width="66.75" style="220" customWidth="1"/>
    <col min="15615" max="15619" width="7.625" style="220" customWidth="1"/>
    <col min="15620" max="15869" width="9" style="220"/>
    <col min="15870" max="15870" width="66.75" style="220" customWidth="1"/>
    <col min="15871" max="15875" width="7.625" style="220" customWidth="1"/>
    <col min="15876" max="16125" width="9" style="220"/>
    <col min="16126" max="16126" width="66.75" style="220" customWidth="1"/>
    <col min="16127" max="16131" width="7.625" style="220" customWidth="1"/>
    <col min="16132" max="16384" width="9" style="220"/>
  </cols>
  <sheetData>
    <row r="1" ht="16.5" customHeight="1" spans="1:3">
      <c r="A1" s="221" t="s">
        <v>21</v>
      </c>
      <c r="B1" s="221"/>
      <c r="C1" s="221"/>
    </row>
    <row r="2" ht="23.25" customHeight="1" spans="1:3">
      <c r="A2" s="222" t="s">
        <v>22</v>
      </c>
      <c r="B2" s="222"/>
      <c r="C2" s="222"/>
    </row>
    <row r="3" ht="15" customHeight="1" spans="1:3">
      <c r="A3" s="226"/>
      <c r="B3" s="226"/>
      <c r="C3" s="226" t="s">
        <v>50</v>
      </c>
    </row>
    <row r="4" ht="33" customHeight="1" spans="1:3">
      <c r="A4" s="223" t="s">
        <v>2460</v>
      </c>
      <c r="B4" s="223"/>
      <c r="C4" s="223"/>
    </row>
    <row r="5" ht="19.5" customHeight="1" spans="1:3">
      <c r="A5" s="224" t="s">
        <v>51</v>
      </c>
      <c r="B5" s="224" t="s">
        <v>115</v>
      </c>
      <c r="C5" s="224" t="s">
        <v>58</v>
      </c>
    </row>
    <row r="6" ht="20.25" customHeight="1" spans="1:3">
      <c r="A6" s="189" t="s">
        <v>678</v>
      </c>
      <c r="B6" s="208">
        <f>SUM(B7)</f>
        <v>0</v>
      </c>
      <c r="C6" s="208">
        <f>SUM(C7)</f>
        <v>0</v>
      </c>
    </row>
    <row r="7" ht="20.25" customHeight="1" spans="1:3">
      <c r="A7" s="189" t="s">
        <v>2669</v>
      </c>
      <c r="B7" s="208">
        <f>SUM(B8:B12)</f>
        <v>0</v>
      </c>
      <c r="C7" s="208">
        <f>SUM(C8:C12)</f>
        <v>0</v>
      </c>
    </row>
    <row r="8" ht="20.25" customHeight="1" spans="1:3">
      <c r="A8" s="189" t="s">
        <v>2671</v>
      </c>
      <c r="B8" s="160" t="s">
        <v>47</v>
      </c>
      <c r="C8" s="160" t="s">
        <v>47</v>
      </c>
    </row>
    <row r="9" ht="20.25" customHeight="1" spans="1:3">
      <c r="A9" s="189" t="s">
        <v>697</v>
      </c>
      <c r="B9" s="160" t="s">
        <v>47</v>
      </c>
      <c r="C9" s="160" t="s">
        <v>47</v>
      </c>
    </row>
    <row r="10" ht="20.25" customHeight="1" spans="1:3">
      <c r="A10" s="189" t="s">
        <v>701</v>
      </c>
      <c r="B10" s="160" t="s">
        <v>47</v>
      </c>
      <c r="C10" s="160" t="s">
        <v>47</v>
      </c>
    </row>
    <row r="11" ht="20.25" customHeight="1" spans="1:3">
      <c r="A11" s="189" t="s">
        <v>741</v>
      </c>
      <c r="B11" s="160" t="s">
        <v>47</v>
      </c>
      <c r="C11" s="160" t="s">
        <v>47</v>
      </c>
    </row>
    <row r="12" ht="20.25" customHeight="1" spans="1:3">
      <c r="A12" s="189" t="s">
        <v>775</v>
      </c>
      <c r="B12" s="160" t="s">
        <v>47</v>
      </c>
      <c r="C12" s="160" t="s">
        <v>47</v>
      </c>
    </row>
    <row r="13" ht="20.25" customHeight="1" spans="1:3">
      <c r="A13" s="189" t="s">
        <v>778</v>
      </c>
      <c r="B13" s="208">
        <f>SUM(B14,B21)</f>
        <v>0</v>
      </c>
      <c r="C13" s="208">
        <f>SUM(C14,C21)</f>
        <v>0</v>
      </c>
    </row>
    <row r="14" ht="20.25" customHeight="1" spans="1:3">
      <c r="A14" s="189" t="s">
        <v>2678</v>
      </c>
      <c r="B14" s="208">
        <f>SUM(B15:B20)</f>
        <v>0</v>
      </c>
      <c r="C14" s="208">
        <f>SUM(C15:C20)</f>
        <v>0</v>
      </c>
    </row>
    <row r="15" ht="20.25" customHeight="1" spans="1:3">
      <c r="A15" s="189" t="s">
        <v>2680</v>
      </c>
      <c r="B15" s="160" t="s">
        <v>47</v>
      </c>
      <c r="C15" s="160" t="s">
        <v>47</v>
      </c>
    </row>
    <row r="16" ht="20.25" customHeight="1" spans="1:3">
      <c r="A16" s="189" t="s">
        <v>2682</v>
      </c>
      <c r="B16" s="160" t="s">
        <v>47</v>
      </c>
      <c r="C16" s="160" t="s">
        <v>47</v>
      </c>
    </row>
    <row r="17" ht="20.25" customHeight="1" spans="1:3">
      <c r="A17" s="189" t="s">
        <v>2684</v>
      </c>
      <c r="B17" s="160" t="s">
        <v>47</v>
      </c>
      <c r="C17" s="160" t="s">
        <v>47</v>
      </c>
    </row>
    <row r="18" ht="20.25" customHeight="1" spans="1:3">
      <c r="A18" s="189" t="s">
        <v>2686</v>
      </c>
      <c r="B18" s="160" t="s">
        <v>47</v>
      </c>
      <c r="C18" s="160" t="s">
        <v>47</v>
      </c>
    </row>
    <row r="19" ht="20.25" customHeight="1" spans="1:3">
      <c r="A19" s="189" t="s">
        <v>2688</v>
      </c>
      <c r="B19" s="160" t="s">
        <v>47</v>
      </c>
      <c r="C19" s="160" t="s">
        <v>47</v>
      </c>
    </row>
    <row r="20" ht="20.25" customHeight="1" spans="1:3">
      <c r="A20" s="189" t="s">
        <v>2690</v>
      </c>
      <c r="B20" s="160" t="s">
        <v>47</v>
      </c>
      <c r="C20" s="160" t="s">
        <v>47</v>
      </c>
    </row>
    <row r="21" ht="20.25" customHeight="1" spans="1:3">
      <c r="A21" s="189" t="s">
        <v>2669</v>
      </c>
      <c r="B21" s="208">
        <f>SUM(B22:B27)</f>
        <v>0</v>
      </c>
      <c r="C21" s="208">
        <f>SUM(C22:C27)</f>
        <v>0</v>
      </c>
    </row>
    <row r="22" ht="20.25" customHeight="1" spans="1:3">
      <c r="A22" s="189" t="s">
        <v>787</v>
      </c>
      <c r="B22" s="160" t="s">
        <v>47</v>
      </c>
      <c r="C22" s="160" t="s">
        <v>47</v>
      </c>
    </row>
    <row r="23" ht="20.25" customHeight="1" spans="1:3">
      <c r="A23" s="189" t="s">
        <v>805</v>
      </c>
      <c r="B23" s="160" t="s">
        <v>47</v>
      </c>
      <c r="C23" s="160" t="s">
        <v>47</v>
      </c>
    </row>
    <row r="24" ht="20.25" customHeight="1" spans="1:3">
      <c r="A24" s="189" t="s">
        <v>816</v>
      </c>
      <c r="B24" s="160" t="s">
        <v>47</v>
      </c>
      <c r="C24" s="160" t="s">
        <v>47</v>
      </c>
    </row>
    <row r="25" ht="20.25" customHeight="1" spans="1:3">
      <c r="A25" s="189" t="s">
        <v>825</v>
      </c>
      <c r="B25" s="160" t="s">
        <v>47</v>
      </c>
      <c r="C25" s="160" t="s">
        <v>47</v>
      </c>
    </row>
    <row r="26" ht="20.25" customHeight="1" spans="1:3">
      <c r="A26" s="189" t="s">
        <v>865</v>
      </c>
      <c r="B26" s="160" t="s">
        <v>47</v>
      </c>
      <c r="C26" s="160" t="s">
        <v>47</v>
      </c>
    </row>
    <row r="27" ht="20.25" customHeight="1" spans="1:3">
      <c r="A27" s="189" t="s">
        <v>2698</v>
      </c>
      <c r="B27" s="160" t="s">
        <v>47</v>
      </c>
      <c r="C27" s="160" t="s">
        <v>47</v>
      </c>
    </row>
    <row r="28" ht="20.25" customHeight="1" spans="1:3">
      <c r="A28" s="189" t="s">
        <v>882</v>
      </c>
      <c r="B28" s="208">
        <f>SUM(B29,B35,B41,B44)</f>
        <v>0</v>
      </c>
      <c r="C28" s="208">
        <f>SUM(C29,C35,C41,C44)</f>
        <v>0</v>
      </c>
    </row>
    <row r="29" ht="20.25" customHeight="1" spans="1:3">
      <c r="A29" s="189" t="s">
        <v>2701</v>
      </c>
      <c r="B29" s="208">
        <f>SUM(B30:B34)</f>
        <v>0</v>
      </c>
      <c r="C29" s="208">
        <f>SUM(C30:C34)</f>
        <v>0</v>
      </c>
    </row>
    <row r="30" ht="20.25" customHeight="1" spans="1:3">
      <c r="A30" s="189" t="s">
        <v>2703</v>
      </c>
      <c r="B30" s="160" t="s">
        <v>47</v>
      </c>
      <c r="C30" s="160" t="s">
        <v>47</v>
      </c>
    </row>
    <row r="31" ht="20.25" customHeight="1" spans="1:3">
      <c r="A31" s="189" t="s">
        <v>2705</v>
      </c>
      <c r="B31" s="160" t="s">
        <v>47</v>
      </c>
      <c r="C31" s="160" t="s">
        <v>47</v>
      </c>
    </row>
    <row r="32" ht="20.25" customHeight="1" spans="1:3">
      <c r="A32" s="189" t="s">
        <v>2707</v>
      </c>
      <c r="B32" s="160" t="s">
        <v>47</v>
      </c>
      <c r="C32" s="160" t="s">
        <v>47</v>
      </c>
    </row>
    <row r="33" ht="20.25" customHeight="1" spans="1:3">
      <c r="A33" s="189" t="s">
        <v>2709</v>
      </c>
      <c r="B33" s="160" t="s">
        <v>47</v>
      </c>
      <c r="C33" s="160" t="s">
        <v>47</v>
      </c>
    </row>
    <row r="34" ht="20.25" customHeight="1" spans="1:3">
      <c r="A34" s="189" t="s">
        <v>2711</v>
      </c>
      <c r="B34" s="160" t="s">
        <v>47</v>
      </c>
      <c r="C34" s="160" t="s">
        <v>47</v>
      </c>
    </row>
    <row r="35" ht="20.25" customHeight="1" spans="1:3">
      <c r="A35" s="189" t="s">
        <v>2713</v>
      </c>
      <c r="B35" s="208">
        <f>SUM(B36:B40)</f>
        <v>0</v>
      </c>
      <c r="C35" s="208">
        <f>SUM(C36:C40)</f>
        <v>0</v>
      </c>
    </row>
    <row r="36" ht="20.25" customHeight="1" spans="1:3">
      <c r="A36" s="189" t="s">
        <v>2715</v>
      </c>
      <c r="B36" s="160" t="s">
        <v>47</v>
      </c>
      <c r="C36" s="160" t="s">
        <v>47</v>
      </c>
    </row>
    <row r="37" ht="20.25" customHeight="1" spans="1:3">
      <c r="A37" s="189" t="s">
        <v>2717</v>
      </c>
      <c r="B37" s="160" t="s">
        <v>47</v>
      </c>
      <c r="C37" s="160" t="s">
        <v>47</v>
      </c>
    </row>
    <row r="38" ht="20.25" customHeight="1" spans="1:3">
      <c r="A38" s="189" t="s">
        <v>2719</v>
      </c>
      <c r="B38" s="160" t="s">
        <v>47</v>
      </c>
      <c r="C38" s="160" t="s">
        <v>47</v>
      </c>
    </row>
    <row r="39" ht="20.25" customHeight="1" spans="1:3">
      <c r="A39" s="189" t="s">
        <v>2721</v>
      </c>
      <c r="B39" s="160" t="s">
        <v>47</v>
      </c>
      <c r="C39" s="160" t="s">
        <v>47</v>
      </c>
    </row>
    <row r="40" ht="20.25" customHeight="1" spans="1:3">
      <c r="A40" s="189" t="s">
        <v>2723</v>
      </c>
      <c r="B40" s="160" t="s">
        <v>47</v>
      </c>
      <c r="C40" s="160" t="s">
        <v>47</v>
      </c>
    </row>
    <row r="41" ht="20.25" customHeight="1" spans="1:3">
      <c r="A41" s="189" t="s">
        <v>2725</v>
      </c>
      <c r="B41" s="208">
        <f>SUM(B42:B43)</f>
        <v>0</v>
      </c>
      <c r="C41" s="208">
        <f>SUM(C42:C43)</f>
        <v>0</v>
      </c>
    </row>
    <row r="42" ht="20.25" customHeight="1" spans="1:3">
      <c r="A42" s="189" t="s">
        <v>2727</v>
      </c>
      <c r="B42" s="160" t="s">
        <v>47</v>
      </c>
      <c r="C42" s="160" t="s">
        <v>47</v>
      </c>
    </row>
    <row r="43" ht="20.25" customHeight="1" spans="1:3">
      <c r="A43" s="189" t="s">
        <v>2729</v>
      </c>
      <c r="B43" s="160" t="s">
        <v>47</v>
      </c>
      <c r="C43" s="160" t="s">
        <v>47</v>
      </c>
    </row>
    <row r="44" ht="20.25" customHeight="1" spans="1:3">
      <c r="A44" s="192" t="s">
        <v>2669</v>
      </c>
      <c r="B44" s="208">
        <f>SUM(B45:B50)</f>
        <v>0</v>
      </c>
      <c r="C44" s="208">
        <f>SUM(C45:C50)</f>
        <v>0</v>
      </c>
    </row>
    <row r="45" ht="20.25" customHeight="1" spans="1:3">
      <c r="A45" s="192" t="s">
        <v>884</v>
      </c>
      <c r="B45" s="160" t="s">
        <v>47</v>
      </c>
      <c r="C45" s="160" t="s">
        <v>47</v>
      </c>
    </row>
    <row r="46" ht="20.25" customHeight="1" spans="1:3">
      <c r="A46" s="192" t="s">
        <v>913</v>
      </c>
      <c r="B46" s="160" t="s">
        <v>47</v>
      </c>
      <c r="C46" s="160" t="s">
        <v>47</v>
      </c>
    </row>
    <row r="47" ht="20.25" customHeight="1" spans="1:3">
      <c r="A47" s="192" t="s">
        <v>926</v>
      </c>
      <c r="B47" s="160" t="s">
        <v>47</v>
      </c>
      <c r="C47" s="160" t="s">
        <v>47</v>
      </c>
    </row>
    <row r="48" ht="20.25" customHeight="1" spans="1:3">
      <c r="A48" s="192" t="s">
        <v>945</v>
      </c>
      <c r="B48" s="160" t="s">
        <v>47</v>
      </c>
      <c r="C48" s="160" t="s">
        <v>47</v>
      </c>
    </row>
    <row r="49" ht="20.25" customHeight="1" spans="1:3">
      <c r="A49" s="192" t="s">
        <v>960</v>
      </c>
      <c r="B49" s="160" t="s">
        <v>47</v>
      </c>
      <c r="C49" s="160" t="s">
        <v>47</v>
      </c>
    </row>
    <row r="50" ht="20.25" customHeight="1" spans="1:3">
      <c r="A50" s="192" t="s">
        <v>973</v>
      </c>
      <c r="B50" s="160" t="s">
        <v>47</v>
      </c>
      <c r="C50" s="160" t="s">
        <v>47</v>
      </c>
    </row>
    <row r="51" ht="20.25" customHeight="1" spans="1:3">
      <c r="A51" s="189" t="s">
        <v>980</v>
      </c>
      <c r="B51" s="208">
        <f>SUM(B52)</f>
        <v>0</v>
      </c>
      <c r="C51" s="208">
        <f>SUM(C52)</f>
        <v>0</v>
      </c>
    </row>
    <row r="52" ht="20.25" customHeight="1" spans="1:3">
      <c r="A52" s="189" t="s">
        <v>2669</v>
      </c>
      <c r="B52" s="208">
        <f>SUM(B53:B55)</f>
        <v>0</v>
      </c>
      <c r="C52" s="208">
        <f>SUM(C53:C55)</f>
        <v>0</v>
      </c>
    </row>
    <row r="53" ht="20.25" customHeight="1" spans="1:3">
      <c r="A53" s="189" t="s">
        <v>2741</v>
      </c>
      <c r="B53" s="160" t="s">
        <v>47</v>
      </c>
      <c r="C53" s="160" t="s">
        <v>47</v>
      </c>
    </row>
    <row r="54" ht="20.25" customHeight="1" spans="1:3">
      <c r="A54" s="189" t="s">
        <v>2743</v>
      </c>
      <c r="B54" s="160" t="s">
        <v>47</v>
      </c>
      <c r="C54" s="160" t="s">
        <v>47</v>
      </c>
    </row>
    <row r="55" ht="20.25" customHeight="1" spans="1:3">
      <c r="A55" s="189" t="s">
        <v>1213</v>
      </c>
      <c r="B55" s="160" t="s">
        <v>47</v>
      </c>
      <c r="C55" s="160" t="s">
        <v>47</v>
      </c>
    </row>
    <row r="56" ht="20.25" customHeight="1" spans="1:3">
      <c r="A56" s="189" t="s">
        <v>1216</v>
      </c>
      <c r="B56" s="208">
        <f>SUM(B57)</f>
        <v>0</v>
      </c>
      <c r="C56" s="208">
        <f>SUM(C57)</f>
        <v>0</v>
      </c>
    </row>
    <row r="57" ht="20.25" customHeight="1" spans="1:3">
      <c r="A57" s="189" t="s">
        <v>2669</v>
      </c>
      <c r="B57" s="208">
        <f>SUM(B58:B62)</f>
        <v>0</v>
      </c>
      <c r="C57" s="208">
        <f>SUM(C58:C62)</f>
        <v>0</v>
      </c>
    </row>
    <row r="58" ht="20.25" customHeight="1" spans="1:3">
      <c r="A58" s="189" t="s">
        <v>1225</v>
      </c>
      <c r="B58" s="160" t="s">
        <v>47</v>
      </c>
      <c r="C58" s="160" t="s">
        <v>47</v>
      </c>
    </row>
    <row r="59" ht="20.25" customHeight="1" spans="1:3">
      <c r="A59" s="189" t="s">
        <v>1255</v>
      </c>
      <c r="B59" s="160" t="s">
        <v>47</v>
      </c>
      <c r="C59" s="160" t="s">
        <v>47</v>
      </c>
    </row>
    <row r="60" ht="20.25" customHeight="1" spans="1:3">
      <c r="A60" s="189" t="s">
        <v>2747</v>
      </c>
      <c r="B60" s="160" t="s">
        <v>47</v>
      </c>
      <c r="C60" s="160" t="s">
        <v>47</v>
      </c>
    </row>
    <row r="61" ht="20.25" customHeight="1" spans="1:3">
      <c r="A61" s="189" t="s">
        <v>1361</v>
      </c>
      <c r="B61" s="160" t="s">
        <v>47</v>
      </c>
      <c r="C61" s="160" t="s">
        <v>47</v>
      </c>
    </row>
    <row r="62" ht="20.25" customHeight="1" spans="1:3">
      <c r="A62" s="189" t="s">
        <v>1364</v>
      </c>
      <c r="B62" s="160" t="s">
        <v>47</v>
      </c>
      <c r="C62" s="160" t="s">
        <v>47</v>
      </c>
    </row>
    <row r="63" ht="20.25" customHeight="1" spans="1:3">
      <c r="A63" s="189" t="s">
        <v>1367</v>
      </c>
      <c r="B63" s="208">
        <f>SUM(B64,B69,B74)</f>
        <v>0</v>
      </c>
      <c r="C63" s="208">
        <f>SUM(C64,C69,C74)</f>
        <v>0</v>
      </c>
    </row>
    <row r="64" ht="20.25" customHeight="1" spans="1:3">
      <c r="A64" s="189" t="s">
        <v>2748</v>
      </c>
      <c r="B64" s="208">
        <f>SUM(B65:B68)</f>
        <v>0</v>
      </c>
      <c r="C64" s="208">
        <f>SUM(C65:C68)</f>
        <v>0</v>
      </c>
    </row>
    <row r="65" ht="20.25" customHeight="1" spans="1:3">
      <c r="A65" s="189" t="s">
        <v>2749</v>
      </c>
      <c r="B65" s="160" t="s">
        <v>47</v>
      </c>
      <c r="C65" s="160" t="s">
        <v>47</v>
      </c>
    </row>
    <row r="66" ht="20.25" customHeight="1" spans="1:3">
      <c r="A66" s="189" t="s">
        <v>2750</v>
      </c>
      <c r="B66" s="160" t="s">
        <v>47</v>
      </c>
      <c r="C66" s="160" t="s">
        <v>47</v>
      </c>
    </row>
    <row r="67" ht="20.25" customHeight="1" spans="1:3">
      <c r="A67" s="189" t="s">
        <v>2751</v>
      </c>
      <c r="B67" s="160" t="s">
        <v>47</v>
      </c>
      <c r="C67" s="160" t="s">
        <v>47</v>
      </c>
    </row>
    <row r="68" ht="20.25" customHeight="1" spans="1:3">
      <c r="A68" s="189" t="s">
        <v>2752</v>
      </c>
      <c r="B68" s="160" t="s">
        <v>47</v>
      </c>
      <c r="C68" s="160" t="s">
        <v>47</v>
      </c>
    </row>
    <row r="69" ht="20.25" customHeight="1" spans="1:3">
      <c r="A69" s="189" t="s">
        <v>2753</v>
      </c>
      <c r="B69" s="208">
        <f>SUM(B71:B73)</f>
        <v>0</v>
      </c>
      <c r="C69" s="208">
        <f>SUM(C71:C73)</f>
        <v>0</v>
      </c>
    </row>
    <row r="70" ht="20.25" customHeight="1" spans="1:3">
      <c r="A70" s="189" t="s">
        <v>2754</v>
      </c>
      <c r="B70" s="160" t="s">
        <v>47</v>
      </c>
      <c r="C70" s="160" t="s">
        <v>47</v>
      </c>
    </row>
    <row r="71" ht="20.25" customHeight="1" spans="1:3">
      <c r="A71" s="189" t="s">
        <v>2755</v>
      </c>
      <c r="B71" s="160" t="s">
        <v>47</v>
      </c>
      <c r="C71" s="160" t="s">
        <v>47</v>
      </c>
    </row>
    <row r="72" ht="20.25" customHeight="1" spans="1:3">
      <c r="A72" s="189" t="s">
        <v>2756</v>
      </c>
      <c r="B72" s="160" t="s">
        <v>47</v>
      </c>
      <c r="C72" s="160" t="s">
        <v>47</v>
      </c>
    </row>
    <row r="73" ht="20.25" customHeight="1" spans="1:3">
      <c r="A73" s="189" t="s">
        <v>2757</v>
      </c>
      <c r="B73" s="160" t="s">
        <v>47</v>
      </c>
      <c r="C73" s="160" t="s">
        <v>47</v>
      </c>
    </row>
    <row r="74" ht="20.25" customHeight="1" spans="1:3">
      <c r="A74" s="189" t="s">
        <v>2669</v>
      </c>
      <c r="B74" s="208">
        <f>SUM(B75:B78)</f>
        <v>0</v>
      </c>
      <c r="C74" s="208">
        <f>SUM(C75:C78)</f>
        <v>0</v>
      </c>
    </row>
    <row r="75" ht="20.25" customHeight="1" spans="1:3">
      <c r="A75" s="189" t="s">
        <v>2758</v>
      </c>
      <c r="B75" s="160" t="s">
        <v>47</v>
      </c>
      <c r="C75" s="160" t="s">
        <v>47</v>
      </c>
    </row>
    <row r="76" ht="20.25" customHeight="1" spans="1:3">
      <c r="A76" s="189" t="s">
        <v>2759</v>
      </c>
      <c r="B76" s="160" t="s">
        <v>47</v>
      </c>
      <c r="C76" s="160" t="s">
        <v>47</v>
      </c>
    </row>
    <row r="77" ht="20.25" customHeight="1" spans="1:3">
      <c r="A77" s="189" t="s">
        <v>2760</v>
      </c>
      <c r="B77" s="160" t="s">
        <v>47</v>
      </c>
      <c r="C77" s="160" t="s">
        <v>47</v>
      </c>
    </row>
    <row r="78" ht="20.25" customHeight="1" spans="1:3">
      <c r="A78" s="189" t="s">
        <v>1502</v>
      </c>
      <c r="B78" s="160" t="s">
        <v>47</v>
      </c>
      <c r="C78" s="160" t="s">
        <v>47</v>
      </c>
    </row>
    <row r="79" ht="20.25" customHeight="1" spans="1:3">
      <c r="A79" s="189" t="s">
        <v>1505</v>
      </c>
      <c r="B79" s="208">
        <f>SUM(B80,B96,B100,B101,B107,B111,B115,B119,B125,B128,B137)</f>
        <v>53741</v>
      </c>
      <c r="C79" s="208">
        <f>SUM(C80,C96,C100,C101,C107,C111,C115,C119,C125,C128,C137)</f>
        <v>17578</v>
      </c>
    </row>
    <row r="80" ht="20.25" customHeight="1" spans="1:3">
      <c r="A80" s="189" t="s">
        <v>2761</v>
      </c>
      <c r="B80" s="208">
        <f>SUM(B81:B95)</f>
        <v>53538</v>
      </c>
      <c r="C80" s="208">
        <f>SUM(C81:C95)</f>
        <v>10709</v>
      </c>
    </row>
    <row r="81" ht="20.25" customHeight="1" spans="1:3">
      <c r="A81" s="189" t="s">
        <v>2762</v>
      </c>
      <c r="B81" s="160">
        <v>1002</v>
      </c>
      <c r="C81" s="160">
        <v>10709</v>
      </c>
    </row>
    <row r="82" ht="20.25" customHeight="1" spans="1:3">
      <c r="A82" s="189" t="s">
        <v>2763</v>
      </c>
      <c r="B82" s="160" t="s">
        <v>47</v>
      </c>
      <c r="C82" s="160" t="s">
        <v>47</v>
      </c>
    </row>
    <row r="83" ht="20.25" customHeight="1" spans="1:3">
      <c r="A83" s="189" t="s">
        <v>2764</v>
      </c>
      <c r="B83" s="160" t="s">
        <v>47</v>
      </c>
      <c r="C83" s="160" t="s">
        <v>47</v>
      </c>
    </row>
    <row r="84" ht="20.25" customHeight="1" spans="1:3">
      <c r="A84" s="189" t="s">
        <v>2765</v>
      </c>
      <c r="B84" s="160" t="s">
        <v>47</v>
      </c>
      <c r="C84" s="160" t="s">
        <v>47</v>
      </c>
    </row>
    <row r="85" ht="20.25" customHeight="1" spans="1:3">
      <c r="A85" s="189" t="s">
        <v>2766</v>
      </c>
      <c r="B85" s="160" t="s">
        <v>47</v>
      </c>
      <c r="C85" s="160" t="s">
        <v>47</v>
      </c>
    </row>
    <row r="86" ht="20.25" customHeight="1" spans="1:3">
      <c r="A86" s="189" t="s">
        <v>2767</v>
      </c>
      <c r="B86" s="160" t="s">
        <v>47</v>
      </c>
      <c r="C86" s="160" t="s">
        <v>47</v>
      </c>
    </row>
    <row r="87" ht="20.25" customHeight="1" spans="1:3">
      <c r="A87" s="189" t="s">
        <v>2768</v>
      </c>
      <c r="B87" s="160" t="s">
        <v>47</v>
      </c>
      <c r="C87" s="160" t="s">
        <v>47</v>
      </c>
    </row>
    <row r="88" ht="20.25" customHeight="1" spans="1:3">
      <c r="A88" s="189" t="s">
        <v>2769</v>
      </c>
      <c r="B88" s="160" t="s">
        <v>47</v>
      </c>
      <c r="C88" s="160" t="s">
        <v>47</v>
      </c>
    </row>
    <row r="89" ht="20.25" customHeight="1" spans="1:3">
      <c r="A89" s="189" t="s">
        <v>2770</v>
      </c>
      <c r="B89" s="160" t="s">
        <v>47</v>
      </c>
      <c r="C89" s="160" t="s">
        <v>47</v>
      </c>
    </row>
    <row r="90" ht="20.25" customHeight="1" spans="1:3">
      <c r="A90" s="189" t="s">
        <v>2771</v>
      </c>
      <c r="B90" s="160" t="s">
        <v>47</v>
      </c>
      <c r="C90" s="160" t="s">
        <v>47</v>
      </c>
    </row>
    <row r="91" ht="20.25" customHeight="1" spans="1:3">
      <c r="A91" s="189" t="s">
        <v>2772</v>
      </c>
      <c r="B91" s="160" t="s">
        <v>47</v>
      </c>
      <c r="C91" s="160" t="s">
        <v>47</v>
      </c>
    </row>
    <row r="92" ht="20.25" customHeight="1" spans="1:3">
      <c r="A92" s="189" t="s">
        <v>2773</v>
      </c>
      <c r="B92" s="160">
        <v>589</v>
      </c>
      <c r="C92" s="160" t="s">
        <v>47</v>
      </c>
    </row>
    <row r="93" ht="20.25" customHeight="1" spans="1:3">
      <c r="A93" s="189" t="s">
        <v>2774</v>
      </c>
      <c r="B93" s="160" t="s">
        <v>47</v>
      </c>
      <c r="C93" s="160" t="s">
        <v>47</v>
      </c>
    </row>
    <row r="94" ht="20.25" customHeight="1" spans="1:3">
      <c r="A94" s="189" t="s">
        <v>2775</v>
      </c>
      <c r="B94" s="160" t="s">
        <v>47</v>
      </c>
      <c r="C94" s="160" t="s">
        <v>47</v>
      </c>
    </row>
    <row r="95" ht="20.25" customHeight="1" spans="1:3">
      <c r="A95" s="189" t="s">
        <v>2776</v>
      </c>
      <c r="B95" s="160">
        <v>51947</v>
      </c>
      <c r="C95" s="160" t="s">
        <v>47</v>
      </c>
    </row>
    <row r="96" ht="20.25" customHeight="1" spans="1:3">
      <c r="A96" s="189" t="s">
        <v>2777</v>
      </c>
      <c r="B96" s="208">
        <f>SUM(B97:B99)</f>
        <v>0</v>
      </c>
      <c r="C96" s="208">
        <f>SUM(C97:C99)</f>
        <v>0</v>
      </c>
    </row>
    <row r="97" ht="20.25" customHeight="1" spans="1:3">
      <c r="A97" s="189" t="s">
        <v>2762</v>
      </c>
      <c r="B97" s="160" t="s">
        <v>47</v>
      </c>
      <c r="C97" s="160" t="s">
        <v>47</v>
      </c>
    </row>
    <row r="98" ht="20.25" customHeight="1" spans="1:3">
      <c r="A98" s="189" t="s">
        <v>2763</v>
      </c>
      <c r="B98" s="160" t="s">
        <v>47</v>
      </c>
      <c r="C98" s="160" t="s">
        <v>47</v>
      </c>
    </row>
    <row r="99" ht="20.25" customHeight="1" spans="1:3">
      <c r="A99" s="189" t="s">
        <v>2778</v>
      </c>
      <c r="B99" s="160" t="s">
        <v>47</v>
      </c>
      <c r="C99" s="160" t="s">
        <v>47</v>
      </c>
    </row>
    <row r="100" ht="20.25" customHeight="1" spans="1:3">
      <c r="A100" s="189" t="s">
        <v>2779</v>
      </c>
      <c r="B100" s="208" t="s">
        <v>47</v>
      </c>
      <c r="C100" s="208" t="s">
        <v>47</v>
      </c>
    </row>
    <row r="101" ht="20.25" customHeight="1" spans="1:3">
      <c r="A101" s="189" t="s">
        <v>2780</v>
      </c>
      <c r="B101" s="208">
        <f>SUM(B102:B106)</f>
        <v>0</v>
      </c>
      <c r="C101" s="208">
        <f>SUM(C102:C106)</f>
        <v>180</v>
      </c>
    </row>
    <row r="102" ht="20.25" customHeight="1" spans="1:3">
      <c r="A102" s="189" t="s">
        <v>2781</v>
      </c>
      <c r="B102" s="160" t="s">
        <v>47</v>
      </c>
      <c r="C102" s="160">
        <v>180</v>
      </c>
    </row>
    <row r="103" ht="20.25" customHeight="1" spans="1:3">
      <c r="A103" s="189" t="s">
        <v>2782</v>
      </c>
      <c r="B103" s="160" t="s">
        <v>47</v>
      </c>
      <c r="C103" s="160" t="s">
        <v>47</v>
      </c>
    </row>
    <row r="104" ht="20.25" customHeight="1" spans="1:3">
      <c r="A104" s="189" t="s">
        <v>2783</v>
      </c>
      <c r="B104" s="160" t="s">
        <v>47</v>
      </c>
      <c r="C104" s="160" t="s">
        <v>47</v>
      </c>
    </row>
    <row r="105" ht="20.25" customHeight="1" spans="1:3">
      <c r="A105" s="189" t="s">
        <v>2784</v>
      </c>
      <c r="B105" s="160" t="s">
        <v>47</v>
      </c>
      <c r="C105" s="160" t="s">
        <v>47</v>
      </c>
    </row>
    <row r="106" ht="20.25" customHeight="1" spans="1:3">
      <c r="A106" s="189" t="s">
        <v>2785</v>
      </c>
      <c r="B106" s="160" t="s">
        <v>47</v>
      </c>
      <c r="C106" s="160" t="s">
        <v>47</v>
      </c>
    </row>
    <row r="107" ht="20.25" customHeight="1" spans="1:3">
      <c r="A107" s="189" t="s">
        <v>2786</v>
      </c>
      <c r="B107" s="208">
        <f>SUM(B108:B110)</f>
        <v>196</v>
      </c>
      <c r="C107" s="208">
        <f>SUM(C108:C110)</f>
        <v>400</v>
      </c>
    </row>
    <row r="108" ht="20.25" customHeight="1" spans="1:3">
      <c r="A108" s="189" t="s">
        <v>2787</v>
      </c>
      <c r="B108" s="160">
        <v>60</v>
      </c>
      <c r="C108" s="160">
        <v>400</v>
      </c>
    </row>
    <row r="109" ht="20.25" customHeight="1" spans="1:3">
      <c r="A109" s="189" t="s">
        <v>2788</v>
      </c>
      <c r="B109" s="160" t="s">
        <v>47</v>
      </c>
      <c r="C109" s="160" t="s">
        <v>47</v>
      </c>
    </row>
    <row r="110" ht="20.25" customHeight="1" spans="1:3">
      <c r="A110" s="189" t="s">
        <v>2789</v>
      </c>
      <c r="B110" s="160">
        <v>136</v>
      </c>
      <c r="C110" s="160" t="s">
        <v>47</v>
      </c>
    </row>
    <row r="111" ht="20.25" customHeight="1" spans="1:3">
      <c r="A111" s="189" t="s">
        <v>2790</v>
      </c>
      <c r="B111" s="208">
        <f>SUM(B112:B114)</f>
        <v>0</v>
      </c>
      <c r="C111" s="208">
        <f>SUM(C112:C114)</f>
        <v>0</v>
      </c>
    </row>
    <row r="112" ht="20.25" customHeight="1" spans="1:3">
      <c r="A112" s="189" t="s">
        <v>2762</v>
      </c>
      <c r="B112" s="160" t="s">
        <v>47</v>
      </c>
      <c r="C112" s="160" t="s">
        <v>47</v>
      </c>
    </row>
    <row r="113" ht="20.25" customHeight="1" spans="1:3">
      <c r="A113" s="189" t="s">
        <v>2763</v>
      </c>
      <c r="B113" s="160" t="s">
        <v>47</v>
      </c>
      <c r="C113" s="160" t="s">
        <v>47</v>
      </c>
    </row>
    <row r="114" ht="20.25" customHeight="1" spans="1:3">
      <c r="A114" s="189" t="s">
        <v>2791</v>
      </c>
      <c r="B114" s="160" t="s">
        <v>47</v>
      </c>
      <c r="C114" s="160" t="s">
        <v>47</v>
      </c>
    </row>
    <row r="115" ht="20.25" customHeight="1" spans="1:3">
      <c r="A115" s="189" t="s">
        <v>2792</v>
      </c>
      <c r="B115" s="208">
        <f>SUM(B116:B118)</f>
        <v>0</v>
      </c>
      <c r="C115" s="208">
        <f>SUM(C116:C118)</f>
        <v>0</v>
      </c>
    </row>
    <row r="116" ht="20.25" customHeight="1" spans="1:3">
      <c r="A116" s="189" t="s">
        <v>2762</v>
      </c>
      <c r="B116" s="160" t="s">
        <v>47</v>
      </c>
      <c r="C116" s="160" t="s">
        <v>47</v>
      </c>
    </row>
    <row r="117" ht="20.25" customHeight="1" spans="1:3">
      <c r="A117" s="189" t="s">
        <v>2763</v>
      </c>
      <c r="B117" s="160" t="s">
        <v>47</v>
      </c>
      <c r="C117" s="160" t="s">
        <v>47</v>
      </c>
    </row>
    <row r="118" ht="20.25" customHeight="1" spans="1:3">
      <c r="A118" s="189" t="s">
        <v>2793</v>
      </c>
      <c r="B118" s="160" t="s">
        <v>47</v>
      </c>
      <c r="C118" s="160" t="s">
        <v>47</v>
      </c>
    </row>
    <row r="119" ht="20.25" customHeight="1" spans="1:3">
      <c r="A119" s="189" t="s">
        <v>2794</v>
      </c>
      <c r="B119" s="208">
        <f>SUM(B120:B124)</f>
        <v>0</v>
      </c>
      <c r="C119" s="208">
        <f>SUM(C120:C124)</f>
        <v>0</v>
      </c>
    </row>
    <row r="120" ht="20.25" customHeight="1" spans="1:3">
      <c r="A120" s="189" t="s">
        <v>2781</v>
      </c>
      <c r="B120" s="160" t="s">
        <v>47</v>
      </c>
      <c r="C120" s="160" t="s">
        <v>47</v>
      </c>
    </row>
    <row r="121" ht="20.25" customHeight="1" spans="1:3">
      <c r="A121" s="189" t="s">
        <v>2782</v>
      </c>
      <c r="B121" s="160" t="s">
        <v>47</v>
      </c>
      <c r="C121" s="160" t="s">
        <v>47</v>
      </c>
    </row>
    <row r="122" ht="20.25" customHeight="1" spans="1:3">
      <c r="A122" s="189" t="s">
        <v>2783</v>
      </c>
      <c r="B122" s="160" t="s">
        <v>47</v>
      </c>
      <c r="C122" s="160" t="s">
        <v>47</v>
      </c>
    </row>
    <row r="123" ht="20.25" customHeight="1" spans="1:3">
      <c r="A123" s="189" t="s">
        <v>2784</v>
      </c>
      <c r="B123" s="160" t="s">
        <v>47</v>
      </c>
      <c r="C123" s="160" t="s">
        <v>47</v>
      </c>
    </row>
    <row r="124" ht="20.25" customHeight="1" spans="1:3">
      <c r="A124" s="189" t="s">
        <v>2795</v>
      </c>
      <c r="B124" s="160" t="s">
        <v>47</v>
      </c>
      <c r="C124" s="160" t="s">
        <v>47</v>
      </c>
    </row>
    <row r="125" ht="20.25" customHeight="1" spans="1:3">
      <c r="A125" s="189" t="s">
        <v>2796</v>
      </c>
      <c r="B125" s="208">
        <f>SUM(B126:B127)</f>
        <v>0</v>
      </c>
      <c r="C125" s="208">
        <f>SUM(C126:C127)</f>
        <v>0</v>
      </c>
    </row>
    <row r="126" ht="20.25" customHeight="1" spans="1:3">
      <c r="A126" s="189" t="s">
        <v>2787</v>
      </c>
      <c r="B126" s="160" t="s">
        <v>47</v>
      </c>
      <c r="C126" s="160" t="s">
        <v>47</v>
      </c>
    </row>
    <row r="127" ht="20.25" customHeight="1" spans="1:3">
      <c r="A127" s="189" t="s">
        <v>2797</v>
      </c>
      <c r="B127" s="160" t="s">
        <v>47</v>
      </c>
      <c r="C127" s="160" t="s">
        <v>47</v>
      </c>
    </row>
    <row r="128" ht="20.25" customHeight="1" spans="1:3">
      <c r="A128" s="189" t="s">
        <v>2798</v>
      </c>
      <c r="B128" s="208">
        <f>SUM(B129:B136)</f>
        <v>0</v>
      </c>
      <c r="C128" s="208">
        <f>SUM(C129:C136)</f>
        <v>0</v>
      </c>
    </row>
    <row r="129" ht="20.25" customHeight="1" spans="1:3">
      <c r="A129" s="189" t="s">
        <v>2762</v>
      </c>
      <c r="B129" s="160" t="s">
        <v>47</v>
      </c>
      <c r="C129" s="160" t="s">
        <v>47</v>
      </c>
    </row>
    <row r="130" ht="20.25" customHeight="1" spans="1:3">
      <c r="A130" s="189" t="s">
        <v>2763</v>
      </c>
      <c r="B130" s="160" t="s">
        <v>47</v>
      </c>
      <c r="C130" s="160" t="s">
        <v>47</v>
      </c>
    </row>
    <row r="131" ht="20.25" customHeight="1" spans="1:3">
      <c r="A131" s="189" t="s">
        <v>2764</v>
      </c>
      <c r="B131" s="160" t="s">
        <v>47</v>
      </c>
      <c r="C131" s="160" t="s">
        <v>47</v>
      </c>
    </row>
    <row r="132" ht="20.25" customHeight="1" spans="1:3">
      <c r="A132" s="189" t="s">
        <v>2765</v>
      </c>
      <c r="B132" s="160" t="s">
        <v>47</v>
      </c>
      <c r="C132" s="160" t="s">
        <v>47</v>
      </c>
    </row>
    <row r="133" ht="20.25" customHeight="1" spans="1:3">
      <c r="A133" s="189" t="s">
        <v>2768</v>
      </c>
      <c r="B133" s="160" t="s">
        <v>47</v>
      </c>
      <c r="C133" s="160" t="s">
        <v>47</v>
      </c>
    </row>
    <row r="134" ht="20.25" customHeight="1" spans="1:3">
      <c r="A134" s="189" t="s">
        <v>2770</v>
      </c>
      <c r="B134" s="160" t="s">
        <v>47</v>
      </c>
      <c r="C134" s="160" t="s">
        <v>47</v>
      </c>
    </row>
    <row r="135" ht="20.25" customHeight="1" spans="1:3">
      <c r="A135" s="189" t="s">
        <v>2771</v>
      </c>
      <c r="B135" s="160" t="s">
        <v>47</v>
      </c>
      <c r="C135" s="160" t="s">
        <v>47</v>
      </c>
    </row>
    <row r="136" ht="20.25" customHeight="1" spans="1:3">
      <c r="A136" s="189" t="s">
        <v>2799</v>
      </c>
      <c r="B136" s="160" t="s">
        <v>47</v>
      </c>
      <c r="C136" s="160" t="s">
        <v>47</v>
      </c>
    </row>
    <row r="137" ht="20.25" customHeight="1" spans="1:3">
      <c r="A137" s="189" t="s">
        <v>2669</v>
      </c>
      <c r="B137" s="208">
        <f>SUM(B138:B139)</f>
        <v>7</v>
      </c>
      <c r="C137" s="208">
        <f>SUM(C138:C139)</f>
        <v>6289</v>
      </c>
    </row>
    <row r="138" ht="20.25" customHeight="1" spans="1:3">
      <c r="A138" s="189" t="s">
        <v>1528</v>
      </c>
      <c r="B138" s="160">
        <v>7</v>
      </c>
      <c r="C138" s="160">
        <v>6289</v>
      </c>
    </row>
    <row r="139" ht="20.25" customHeight="1" spans="1:3">
      <c r="A139" s="189" t="s">
        <v>1540</v>
      </c>
      <c r="B139" s="160" t="s">
        <v>47</v>
      </c>
      <c r="C139" s="160" t="s">
        <v>47</v>
      </c>
    </row>
    <row r="140" ht="20.25" customHeight="1" spans="1:3">
      <c r="A140" s="189" t="s">
        <v>1543</v>
      </c>
      <c r="B140" s="208">
        <f>SUM(B141,B146,B151,B156,B159,B164,B168,B172,B175)</f>
        <v>169</v>
      </c>
      <c r="C140" s="208">
        <f>SUM(C141,C146,C151,C156,C159,C164,C168,C172,C175)</f>
        <v>1483</v>
      </c>
    </row>
    <row r="141" ht="20.25" customHeight="1" spans="1:3">
      <c r="A141" s="189" t="s">
        <v>2800</v>
      </c>
      <c r="B141" s="208">
        <f>SUM(B142:B145)</f>
        <v>7</v>
      </c>
      <c r="C141" s="208">
        <f>SUM(C142:C145)</f>
        <v>1200</v>
      </c>
    </row>
    <row r="142" ht="20.25" customHeight="1" spans="1:3">
      <c r="A142" s="189" t="s">
        <v>2801</v>
      </c>
      <c r="B142" s="160">
        <v>7</v>
      </c>
      <c r="C142" s="160">
        <v>1200</v>
      </c>
    </row>
    <row r="143" ht="20.25" customHeight="1" spans="1:3">
      <c r="A143" s="189" t="s">
        <v>2802</v>
      </c>
      <c r="B143" s="160" t="s">
        <v>47</v>
      </c>
      <c r="C143" s="160" t="s">
        <v>47</v>
      </c>
    </row>
    <row r="144" ht="20.25" customHeight="1" spans="1:3">
      <c r="A144" s="189" t="s">
        <v>2803</v>
      </c>
      <c r="B144" s="160" t="s">
        <v>47</v>
      </c>
      <c r="C144" s="160" t="s">
        <v>47</v>
      </c>
    </row>
    <row r="145" ht="20.25" customHeight="1" spans="1:3">
      <c r="A145" s="189" t="s">
        <v>2804</v>
      </c>
      <c r="B145" s="160" t="s">
        <v>47</v>
      </c>
      <c r="C145" s="160" t="s">
        <v>47</v>
      </c>
    </row>
    <row r="146" ht="20.25" customHeight="1" spans="1:3">
      <c r="A146" s="189" t="s">
        <v>2805</v>
      </c>
      <c r="B146" s="208">
        <f>SUM(B147:B150)</f>
        <v>0</v>
      </c>
      <c r="C146" s="208">
        <f>SUM(C147:C150)</f>
        <v>0</v>
      </c>
    </row>
    <row r="147" ht="20.25" customHeight="1" spans="1:3">
      <c r="A147" s="189" t="s">
        <v>2801</v>
      </c>
      <c r="B147" s="160" t="s">
        <v>47</v>
      </c>
      <c r="C147" s="160" t="s">
        <v>47</v>
      </c>
    </row>
    <row r="148" ht="20.25" customHeight="1" spans="1:3">
      <c r="A148" s="189" t="s">
        <v>2802</v>
      </c>
      <c r="B148" s="160" t="s">
        <v>47</v>
      </c>
      <c r="C148" s="160" t="s">
        <v>47</v>
      </c>
    </row>
    <row r="149" ht="20.25" customHeight="1" spans="1:3">
      <c r="A149" s="189" t="s">
        <v>2806</v>
      </c>
      <c r="B149" s="160" t="s">
        <v>47</v>
      </c>
      <c r="C149" s="160" t="s">
        <v>47</v>
      </c>
    </row>
    <row r="150" ht="20.25" customHeight="1" spans="1:3">
      <c r="A150" s="189" t="s">
        <v>2807</v>
      </c>
      <c r="B150" s="160" t="s">
        <v>47</v>
      </c>
      <c r="C150" s="160" t="s">
        <v>47</v>
      </c>
    </row>
    <row r="151" ht="20.25" customHeight="1" spans="1:3">
      <c r="A151" s="189" t="s">
        <v>2808</v>
      </c>
      <c r="B151" s="208">
        <f>SUM(B152:B155)</f>
        <v>0</v>
      </c>
      <c r="C151" s="208">
        <f>SUM(C152:C155)</f>
        <v>0</v>
      </c>
    </row>
    <row r="152" ht="20.25" customHeight="1" spans="1:3">
      <c r="A152" s="189" t="s">
        <v>1679</v>
      </c>
      <c r="B152" s="160" t="s">
        <v>47</v>
      </c>
      <c r="C152" s="160" t="s">
        <v>47</v>
      </c>
    </row>
    <row r="153" ht="20.25" customHeight="1" spans="1:3">
      <c r="A153" s="189" t="s">
        <v>2809</v>
      </c>
      <c r="B153" s="160" t="s">
        <v>47</v>
      </c>
      <c r="C153" s="160" t="s">
        <v>47</v>
      </c>
    </row>
    <row r="154" ht="20.25" customHeight="1" spans="1:3">
      <c r="A154" s="189" t="s">
        <v>2810</v>
      </c>
      <c r="B154" s="160" t="s">
        <v>47</v>
      </c>
      <c r="C154" s="160" t="s">
        <v>47</v>
      </c>
    </row>
    <row r="155" ht="20.25" customHeight="1" spans="1:3">
      <c r="A155" s="189" t="s">
        <v>2811</v>
      </c>
      <c r="B155" s="160" t="s">
        <v>47</v>
      </c>
      <c r="C155" s="160" t="s">
        <v>47</v>
      </c>
    </row>
    <row r="156" ht="20.25" customHeight="1" spans="1:3">
      <c r="A156" s="189" t="s">
        <v>2812</v>
      </c>
      <c r="B156" s="208">
        <f>SUM(B157:B158)</f>
        <v>0</v>
      </c>
      <c r="C156" s="208">
        <f>SUM(C157:C158)</f>
        <v>0</v>
      </c>
    </row>
    <row r="157" ht="20.25" customHeight="1" spans="1:3">
      <c r="A157" s="189" t="s">
        <v>2801</v>
      </c>
      <c r="B157" s="160" t="s">
        <v>47</v>
      </c>
      <c r="C157" s="160" t="s">
        <v>47</v>
      </c>
    </row>
    <row r="158" ht="20.25" customHeight="1" spans="1:3">
      <c r="A158" s="189" t="s">
        <v>2813</v>
      </c>
      <c r="B158" s="160" t="s">
        <v>47</v>
      </c>
      <c r="C158" s="160" t="s">
        <v>47</v>
      </c>
    </row>
    <row r="159" ht="20.25" customHeight="1" spans="1:3">
      <c r="A159" s="189" t="s">
        <v>2814</v>
      </c>
      <c r="B159" s="208">
        <f>SUM(B160:B163)</f>
        <v>0</v>
      </c>
      <c r="C159" s="208">
        <f>SUM(C160:C163)</f>
        <v>0</v>
      </c>
    </row>
    <row r="160" ht="20.25" customHeight="1" spans="1:3">
      <c r="A160" s="189" t="s">
        <v>1679</v>
      </c>
      <c r="B160" s="160" t="s">
        <v>47</v>
      </c>
      <c r="C160" s="160" t="s">
        <v>47</v>
      </c>
    </row>
    <row r="161" ht="20.25" customHeight="1" spans="1:3">
      <c r="A161" s="189" t="s">
        <v>2815</v>
      </c>
      <c r="B161" s="160" t="s">
        <v>47</v>
      </c>
      <c r="C161" s="160" t="s">
        <v>47</v>
      </c>
    </row>
    <row r="162" ht="20.25" customHeight="1" spans="1:3">
      <c r="A162" s="189" t="s">
        <v>2810</v>
      </c>
      <c r="B162" s="160" t="s">
        <v>47</v>
      </c>
      <c r="C162" s="160" t="s">
        <v>47</v>
      </c>
    </row>
    <row r="163" ht="20.25" customHeight="1" spans="1:3">
      <c r="A163" s="189" t="s">
        <v>2816</v>
      </c>
      <c r="B163" s="160" t="s">
        <v>47</v>
      </c>
      <c r="C163" s="160" t="s">
        <v>47</v>
      </c>
    </row>
    <row r="164" ht="20.25" customHeight="1" spans="1:3">
      <c r="A164" s="191" t="s">
        <v>2817</v>
      </c>
      <c r="B164" s="208">
        <f>SUM(B165:B167)</f>
        <v>162</v>
      </c>
      <c r="C164" s="208">
        <f>SUM(C165:C167)</f>
        <v>283</v>
      </c>
    </row>
    <row r="165" ht="20.25" customHeight="1" spans="1:3">
      <c r="A165" s="191" t="s">
        <v>2818</v>
      </c>
      <c r="B165" s="215">
        <v>145</v>
      </c>
      <c r="C165" s="215">
        <v>183</v>
      </c>
    </row>
    <row r="166" ht="20.25" customHeight="1" spans="1:3">
      <c r="A166" s="191" t="s">
        <v>2801</v>
      </c>
      <c r="B166" s="215">
        <v>17</v>
      </c>
      <c r="C166" s="215">
        <v>100</v>
      </c>
    </row>
    <row r="167" ht="20.25" customHeight="1" spans="1:3">
      <c r="A167" s="191" t="s">
        <v>2819</v>
      </c>
      <c r="B167" s="215" t="s">
        <v>47</v>
      </c>
      <c r="C167" s="215" t="s">
        <v>47</v>
      </c>
    </row>
    <row r="168" ht="20.25" customHeight="1" spans="1:3">
      <c r="A168" s="191" t="s">
        <v>2820</v>
      </c>
      <c r="B168" s="208">
        <f>SUM(B169:B171)</f>
        <v>0</v>
      </c>
      <c r="C168" s="208">
        <f>SUM(C169:C171)</f>
        <v>0</v>
      </c>
    </row>
    <row r="169" ht="20.25" customHeight="1" spans="1:3">
      <c r="A169" s="191" t="s">
        <v>2818</v>
      </c>
      <c r="B169" s="215" t="s">
        <v>47</v>
      </c>
      <c r="C169" s="215" t="s">
        <v>47</v>
      </c>
    </row>
    <row r="170" ht="20.25" customHeight="1" spans="1:3">
      <c r="A170" s="191" t="s">
        <v>2801</v>
      </c>
      <c r="B170" s="215" t="s">
        <v>47</v>
      </c>
      <c r="C170" s="215" t="s">
        <v>47</v>
      </c>
    </row>
    <row r="171" ht="20.25" customHeight="1" spans="1:3">
      <c r="A171" s="191" t="s">
        <v>2821</v>
      </c>
      <c r="B171" s="215" t="s">
        <v>47</v>
      </c>
      <c r="C171" s="215" t="s">
        <v>47</v>
      </c>
    </row>
    <row r="172" ht="20.25" customHeight="1" spans="1:3">
      <c r="A172" s="191" t="s">
        <v>2822</v>
      </c>
      <c r="B172" s="208">
        <f>SUM(B173:B174)</f>
        <v>0</v>
      </c>
      <c r="C172" s="208">
        <f>SUM(C173:C174)</f>
        <v>0</v>
      </c>
    </row>
    <row r="173" ht="20.25" customHeight="1" spans="1:3">
      <c r="A173" s="191" t="s">
        <v>2801</v>
      </c>
      <c r="B173" s="215" t="s">
        <v>47</v>
      </c>
      <c r="C173" s="215" t="s">
        <v>47</v>
      </c>
    </row>
    <row r="174" ht="20.25" customHeight="1" spans="1:3">
      <c r="A174" s="191" t="s">
        <v>2823</v>
      </c>
      <c r="B174" s="215" t="s">
        <v>47</v>
      </c>
      <c r="C174" s="215" t="s">
        <v>47</v>
      </c>
    </row>
    <row r="175" ht="20.25" customHeight="1" spans="1:3">
      <c r="A175" s="189" t="s">
        <v>2669</v>
      </c>
      <c r="B175" s="208">
        <f>SUM(B176:B178)</f>
        <v>0</v>
      </c>
      <c r="C175" s="208">
        <f>SUM(C176:C178)</f>
        <v>0</v>
      </c>
    </row>
    <row r="176" ht="20.25" customHeight="1" spans="1:3">
      <c r="A176" s="189" t="s">
        <v>2824</v>
      </c>
      <c r="B176" s="160" t="s">
        <v>47</v>
      </c>
      <c r="C176" s="160" t="s">
        <v>47</v>
      </c>
    </row>
    <row r="177" ht="20.25" customHeight="1" spans="1:3">
      <c r="A177" s="189" t="s">
        <v>2825</v>
      </c>
      <c r="B177" s="160" t="s">
        <v>47</v>
      </c>
      <c r="C177" s="160" t="s">
        <v>47</v>
      </c>
    </row>
    <row r="178" ht="20.25" customHeight="1" spans="1:3">
      <c r="A178" s="189" t="s">
        <v>1729</v>
      </c>
      <c r="B178" s="160" t="s">
        <v>47</v>
      </c>
      <c r="C178" s="160" t="s">
        <v>47</v>
      </c>
    </row>
    <row r="179" ht="20.25" customHeight="1" spans="1:3">
      <c r="A179" s="189" t="s">
        <v>1734</v>
      </c>
      <c r="B179" s="208">
        <f>SUM(B180,B185,B190,B199,B206,B216,B219,B223)</f>
        <v>0</v>
      </c>
      <c r="C179" s="208">
        <f>SUM(C180,C185,C190,C199,C206,C216,C219,C223)</f>
        <v>0</v>
      </c>
    </row>
    <row r="180" ht="20.25" customHeight="1" spans="1:3">
      <c r="A180" s="189" t="s">
        <v>2826</v>
      </c>
      <c r="B180" s="208">
        <f>SUM(B181:B184)</f>
        <v>0</v>
      </c>
      <c r="C180" s="208">
        <f>SUM(C181:C184)</f>
        <v>0</v>
      </c>
    </row>
    <row r="181" ht="20.25" customHeight="1" spans="1:3">
      <c r="A181" s="189" t="s">
        <v>1741</v>
      </c>
      <c r="B181" s="160" t="s">
        <v>47</v>
      </c>
      <c r="C181" s="160" t="s">
        <v>47</v>
      </c>
    </row>
    <row r="182" ht="20.25" customHeight="1" spans="1:3">
      <c r="A182" s="189" t="s">
        <v>1743</v>
      </c>
      <c r="B182" s="160" t="s">
        <v>47</v>
      </c>
      <c r="C182" s="160" t="s">
        <v>47</v>
      </c>
    </row>
    <row r="183" ht="20.25" customHeight="1" spans="1:3">
      <c r="A183" s="189" t="s">
        <v>2827</v>
      </c>
      <c r="B183" s="160" t="s">
        <v>47</v>
      </c>
      <c r="C183" s="160" t="s">
        <v>47</v>
      </c>
    </row>
    <row r="184" ht="20.25" customHeight="1" spans="1:3">
      <c r="A184" s="189" t="s">
        <v>2828</v>
      </c>
      <c r="B184" s="160" t="s">
        <v>47</v>
      </c>
      <c r="C184" s="160" t="s">
        <v>47</v>
      </c>
    </row>
    <row r="185" ht="20.25" customHeight="1" spans="1:3">
      <c r="A185" s="189" t="s">
        <v>2829</v>
      </c>
      <c r="B185" s="208">
        <f>SUM(B186:B189)</f>
        <v>0</v>
      </c>
      <c r="C185" s="208">
        <f>SUM(C186:C189)</f>
        <v>0</v>
      </c>
    </row>
    <row r="186" ht="20.25" customHeight="1" spans="1:3">
      <c r="A186" s="189" t="s">
        <v>2827</v>
      </c>
      <c r="B186" s="160" t="s">
        <v>47</v>
      </c>
      <c r="C186" s="160" t="s">
        <v>47</v>
      </c>
    </row>
    <row r="187" ht="20.25" customHeight="1" spans="1:3">
      <c r="A187" s="189" t="s">
        <v>2830</v>
      </c>
      <c r="B187" s="160" t="s">
        <v>47</v>
      </c>
      <c r="C187" s="160" t="s">
        <v>47</v>
      </c>
    </row>
    <row r="188" ht="20.25" customHeight="1" spans="1:3">
      <c r="A188" s="189" t="s">
        <v>2831</v>
      </c>
      <c r="B188" s="160" t="s">
        <v>47</v>
      </c>
      <c r="C188" s="160" t="s">
        <v>47</v>
      </c>
    </row>
    <row r="189" ht="20.25" customHeight="1" spans="1:3">
      <c r="A189" s="189" t="s">
        <v>2832</v>
      </c>
      <c r="B189" s="160" t="s">
        <v>47</v>
      </c>
      <c r="C189" s="160" t="s">
        <v>47</v>
      </c>
    </row>
    <row r="190" ht="20.25" customHeight="1" spans="1:3">
      <c r="A190" s="189" t="s">
        <v>2833</v>
      </c>
      <c r="B190" s="208">
        <f>SUM(B191:B198)</f>
        <v>0</v>
      </c>
      <c r="C190" s="208">
        <f>SUM(C191:C198)</f>
        <v>0</v>
      </c>
    </row>
    <row r="191" ht="20.25" customHeight="1" spans="1:3">
      <c r="A191" s="189" t="s">
        <v>2834</v>
      </c>
      <c r="B191" s="160" t="s">
        <v>47</v>
      </c>
      <c r="C191" s="160" t="s">
        <v>47</v>
      </c>
    </row>
    <row r="192" ht="20.25" customHeight="1" spans="1:3">
      <c r="A192" s="189" t="s">
        <v>2835</v>
      </c>
      <c r="B192" s="160" t="s">
        <v>47</v>
      </c>
      <c r="C192" s="160" t="s">
        <v>47</v>
      </c>
    </row>
    <row r="193" ht="20.25" customHeight="1" spans="1:3">
      <c r="A193" s="189" t="s">
        <v>2836</v>
      </c>
      <c r="B193" s="160" t="s">
        <v>47</v>
      </c>
      <c r="C193" s="160" t="s">
        <v>47</v>
      </c>
    </row>
    <row r="194" ht="20.25" customHeight="1" spans="1:3">
      <c r="A194" s="189" t="s">
        <v>2837</v>
      </c>
      <c r="B194" s="160" t="s">
        <v>47</v>
      </c>
      <c r="C194" s="160" t="s">
        <v>47</v>
      </c>
    </row>
    <row r="195" ht="20.25" customHeight="1" spans="1:3">
      <c r="A195" s="189" t="s">
        <v>2838</v>
      </c>
      <c r="B195" s="160" t="s">
        <v>47</v>
      </c>
      <c r="C195" s="160" t="s">
        <v>47</v>
      </c>
    </row>
    <row r="196" ht="20.25" customHeight="1" spans="1:3">
      <c r="A196" s="189" t="s">
        <v>2839</v>
      </c>
      <c r="B196" s="160" t="s">
        <v>47</v>
      </c>
      <c r="C196" s="160" t="s">
        <v>47</v>
      </c>
    </row>
    <row r="197" ht="20.25" customHeight="1" spans="1:3">
      <c r="A197" s="189" t="s">
        <v>2840</v>
      </c>
      <c r="B197" s="160" t="s">
        <v>47</v>
      </c>
      <c r="C197" s="160" t="s">
        <v>47</v>
      </c>
    </row>
    <row r="198" ht="20.25" customHeight="1" spans="1:3">
      <c r="A198" s="189" t="s">
        <v>2841</v>
      </c>
      <c r="B198" s="160" t="s">
        <v>47</v>
      </c>
      <c r="C198" s="160" t="s">
        <v>47</v>
      </c>
    </row>
    <row r="199" ht="20.25" customHeight="1" spans="1:3">
      <c r="A199" s="189" t="s">
        <v>2842</v>
      </c>
      <c r="B199" s="208">
        <f>SUM(B200:B205)</f>
        <v>0</v>
      </c>
      <c r="C199" s="208">
        <f>SUM(C200:C205)</f>
        <v>0</v>
      </c>
    </row>
    <row r="200" ht="20.25" customHeight="1" spans="1:3">
      <c r="A200" s="189" t="s">
        <v>2843</v>
      </c>
      <c r="B200" s="160" t="s">
        <v>47</v>
      </c>
      <c r="C200" s="160" t="s">
        <v>47</v>
      </c>
    </row>
    <row r="201" ht="20.25" customHeight="1" spans="1:3">
      <c r="A201" s="189" t="s">
        <v>2844</v>
      </c>
      <c r="B201" s="160" t="s">
        <v>47</v>
      </c>
      <c r="C201" s="160" t="s">
        <v>47</v>
      </c>
    </row>
    <row r="202" ht="20.25" customHeight="1" spans="1:3">
      <c r="A202" s="189" t="s">
        <v>2845</v>
      </c>
      <c r="B202" s="160" t="s">
        <v>47</v>
      </c>
      <c r="C202" s="160" t="s">
        <v>47</v>
      </c>
    </row>
    <row r="203" ht="20.25" customHeight="1" spans="1:3">
      <c r="A203" s="189" t="s">
        <v>2846</v>
      </c>
      <c r="B203" s="160" t="s">
        <v>47</v>
      </c>
      <c r="C203" s="160" t="s">
        <v>47</v>
      </c>
    </row>
    <row r="204" ht="20.25" customHeight="1" spans="1:3">
      <c r="A204" s="189" t="s">
        <v>2847</v>
      </c>
      <c r="B204" s="160" t="s">
        <v>47</v>
      </c>
      <c r="C204" s="160" t="s">
        <v>47</v>
      </c>
    </row>
    <row r="205" ht="20.25" customHeight="1" spans="1:3">
      <c r="A205" s="189" t="s">
        <v>2848</v>
      </c>
      <c r="B205" s="160" t="s">
        <v>47</v>
      </c>
      <c r="C205" s="160" t="s">
        <v>47</v>
      </c>
    </row>
    <row r="206" ht="20.25" customHeight="1" spans="1:3">
      <c r="A206" s="189" t="s">
        <v>2849</v>
      </c>
      <c r="B206" s="208">
        <f>SUM(B207:B215)</f>
        <v>0</v>
      </c>
      <c r="C206" s="208">
        <f>SUM(C207:C215)</f>
        <v>0</v>
      </c>
    </row>
    <row r="207" ht="20.25" customHeight="1" spans="1:3">
      <c r="A207" s="189" t="s">
        <v>2850</v>
      </c>
      <c r="B207" s="160" t="s">
        <v>47</v>
      </c>
      <c r="C207" s="160" t="s">
        <v>47</v>
      </c>
    </row>
    <row r="208" ht="20.25" customHeight="1" spans="1:3">
      <c r="A208" s="189" t="s">
        <v>1799</v>
      </c>
      <c r="B208" s="160" t="s">
        <v>47</v>
      </c>
      <c r="C208" s="160" t="s">
        <v>47</v>
      </c>
    </row>
    <row r="209" ht="20.25" customHeight="1" spans="1:3">
      <c r="A209" s="189" t="s">
        <v>2851</v>
      </c>
      <c r="B209" s="160" t="s">
        <v>47</v>
      </c>
      <c r="C209" s="160" t="s">
        <v>47</v>
      </c>
    </row>
    <row r="210" ht="20.25" customHeight="1" spans="1:3">
      <c r="A210" s="189" t="s">
        <v>2852</v>
      </c>
      <c r="B210" s="160" t="s">
        <v>47</v>
      </c>
      <c r="C210" s="160" t="s">
        <v>47</v>
      </c>
    </row>
    <row r="211" ht="20.25" customHeight="1" spans="1:3">
      <c r="A211" s="189" t="s">
        <v>2853</v>
      </c>
      <c r="B211" s="160" t="s">
        <v>47</v>
      </c>
      <c r="C211" s="160" t="s">
        <v>47</v>
      </c>
    </row>
    <row r="212" ht="20.25" customHeight="1" spans="1:3">
      <c r="A212" s="207" t="s">
        <v>2854</v>
      </c>
      <c r="B212" s="160" t="s">
        <v>47</v>
      </c>
      <c r="C212" s="160" t="s">
        <v>47</v>
      </c>
    </row>
    <row r="213" ht="20.25" customHeight="1" spans="1:3">
      <c r="A213" s="189" t="s">
        <v>2855</v>
      </c>
      <c r="B213" s="160" t="s">
        <v>47</v>
      </c>
      <c r="C213" s="160" t="s">
        <v>47</v>
      </c>
    </row>
    <row r="214" ht="20.25" customHeight="1" spans="1:3">
      <c r="A214" s="189" t="s">
        <v>2856</v>
      </c>
      <c r="B214" s="160" t="s">
        <v>47</v>
      </c>
      <c r="C214" s="160" t="s">
        <v>47</v>
      </c>
    </row>
    <row r="215" ht="20.25" customHeight="1" spans="1:3">
      <c r="A215" s="189" t="s">
        <v>2857</v>
      </c>
      <c r="B215" s="160" t="s">
        <v>47</v>
      </c>
      <c r="C215" s="160" t="s">
        <v>47</v>
      </c>
    </row>
    <row r="216" ht="20.25" customHeight="1" spans="1:3">
      <c r="A216" s="189" t="s">
        <v>2858</v>
      </c>
      <c r="B216" s="208">
        <f>SUM(B217:B218)</f>
        <v>0</v>
      </c>
      <c r="C216" s="208">
        <f>SUM(C217:C218)</f>
        <v>0</v>
      </c>
    </row>
    <row r="217" ht="20.25" customHeight="1" spans="1:3">
      <c r="A217" s="189" t="s">
        <v>1741</v>
      </c>
      <c r="B217" s="160" t="s">
        <v>47</v>
      </c>
      <c r="C217" s="160" t="s">
        <v>47</v>
      </c>
    </row>
    <row r="218" ht="20.25" customHeight="1" spans="1:3">
      <c r="A218" s="189" t="s">
        <v>2859</v>
      </c>
      <c r="B218" s="160" t="s">
        <v>47</v>
      </c>
      <c r="C218" s="160" t="s">
        <v>47</v>
      </c>
    </row>
    <row r="219" ht="20.25" customHeight="1" spans="1:3">
      <c r="A219" s="189" t="s">
        <v>2860</v>
      </c>
      <c r="B219" s="208">
        <f>SUM(B220:B221)</f>
        <v>0</v>
      </c>
      <c r="C219" s="208">
        <f>SUM(C220:C221)</f>
        <v>0</v>
      </c>
    </row>
    <row r="220" ht="20.25" customHeight="1" spans="1:3">
      <c r="A220" s="189" t="s">
        <v>1741</v>
      </c>
      <c r="B220" s="160" t="s">
        <v>47</v>
      </c>
      <c r="C220" s="160" t="s">
        <v>47</v>
      </c>
    </row>
    <row r="221" ht="20.25" customHeight="1" spans="1:3">
      <c r="A221" s="189" t="s">
        <v>2861</v>
      </c>
      <c r="B221" s="160" t="s">
        <v>47</v>
      </c>
      <c r="C221" s="160" t="s">
        <v>47</v>
      </c>
    </row>
    <row r="222" ht="20.25" customHeight="1" spans="1:3">
      <c r="A222" s="189" t="s">
        <v>2862</v>
      </c>
      <c r="B222" s="160" t="s">
        <v>47</v>
      </c>
      <c r="C222" s="160" t="s">
        <v>47</v>
      </c>
    </row>
    <row r="223" ht="20.25" customHeight="1" spans="1:3">
      <c r="A223" s="189" t="s">
        <v>2669</v>
      </c>
      <c r="B223" s="208">
        <f>SUM(B224:B228)</f>
        <v>0</v>
      </c>
      <c r="C223" s="208">
        <f>SUM(C224:C228)</f>
        <v>0</v>
      </c>
    </row>
    <row r="224" ht="20.25" customHeight="1" spans="1:3">
      <c r="A224" s="189" t="s">
        <v>1736</v>
      </c>
      <c r="B224" s="160" t="s">
        <v>47</v>
      </c>
      <c r="C224" s="160" t="s">
        <v>47</v>
      </c>
    </row>
    <row r="225" ht="20.25" customHeight="1" spans="1:3">
      <c r="A225" s="189" t="s">
        <v>1775</v>
      </c>
      <c r="B225" s="160" t="s">
        <v>47</v>
      </c>
      <c r="C225" s="160" t="s">
        <v>47</v>
      </c>
    </row>
    <row r="226" ht="20.25" customHeight="1" spans="1:3">
      <c r="A226" s="189" t="s">
        <v>1792</v>
      </c>
      <c r="B226" s="160" t="s">
        <v>47</v>
      </c>
      <c r="C226" s="160" t="s">
        <v>47</v>
      </c>
    </row>
    <row r="227" ht="20.25" customHeight="1" spans="1:3">
      <c r="A227" s="189" t="s">
        <v>1809</v>
      </c>
      <c r="B227" s="160" t="s">
        <v>47</v>
      </c>
      <c r="C227" s="160" t="s">
        <v>47</v>
      </c>
    </row>
    <row r="228" ht="20.25" customHeight="1" spans="1:3">
      <c r="A228" s="189" t="s">
        <v>1829</v>
      </c>
      <c r="B228" s="160" t="s">
        <v>47</v>
      </c>
      <c r="C228" s="160" t="s">
        <v>47</v>
      </c>
    </row>
    <row r="229" ht="20.25" customHeight="1" spans="1:3">
      <c r="A229" s="189" t="s">
        <v>1834</v>
      </c>
      <c r="B229" s="208">
        <f>SUM(B230,B234)</f>
        <v>0</v>
      </c>
      <c r="C229" s="208">
        <f>SUM(C230,C234)</f>
        <v>65</v>
      </c>
    </row>
    <row r="230" ht="20.25" customHeight="1" spans="1:3">
      <c r="A230" s="189" t="s">
        <v>2863</v>
      </c>
      <c r="B230" s="208">
        <f>SUM(B231:B233)</f>
        <v>0</v>
      </c>
      <c r="C230" s="208">
        <f>SUM(C231:C233)</f>
        <v>0</v>
      </c>
    </row>
    <row r="231" ht="20.25" customHeight="1" spans="1:3">
      <c r="A231" s="189" t="s">
        <v>2864</v>
      </c>
      <c r="B231" s="160" t="s">
        <v>47</v>
      </c>
      <c r="C231" s="160" t="s">
        <v>47</v>
      </c>
    </row>
    <row r="232" ht="20.25" customHeight="1" spans="1:3">
      <c r="A232" s="189" t="s">
        <v>2865</v>
      </c>
      <c r="B232" s="160" t="s">
        <v>47</v>
      </c>
      <c r="C232" s="160" t="s">
        <v>47</v>
      </c>
    </row>
    <row r="233" ht="20.25" customHeight="1" spans="1:3">
      <c r="A233" s="189" t="s">
        <v>2866</v>
      </c>
      <c r="B233" s="160" t="s">
        <v>47</v>
      </c>
      <c r="C233" s="160" t="s">
        <v>47</v>
      </c>
    </row>
    <row r="234" ht="20.25" customHeight="1" spans="1:3">
      <c r="A234" s="189" t="s">
        <v>2669</v>
      </c>
      <c r="B234" s="208">
        <f>SUM(B235:B238)</f>
        <v>0</v>
      </c>
      <c r="C234" s="208">
        <f>SUM(C235:C238)</f>
        <v>65</v>
      </c>
    </row>
    <row r="235" ht="20.25" customHeight="1" spans="1:3">
      <c r="A235" s="189" t="s">
        <v>1836</v>
      </c>
      <c r="B235" s="160" t="s">
        <v>47</v>
      </c>
      <c r="C235" s="160" t="s">
        <v>47</v>
      </c>
    </row>
    <row r="236" ht="20.25" customHeight="1" spans="1:3">
      <c r="A236" s="189" t="s">
        <v>1853</v>
      </c>
      <c r="B236" s="160" t="s">
        <v>47</v>
      </c>
      <c r="C236" s="160">
        <v>65</v>
      </c>
    </row>
    <row r="237" ht="20.25" customHeight="1" spans="1:3">
      <c r="A237" s="189" t="s">
        <v>2867</v>
      </c>
      <c r="B237" s="160" t="s">
        <v>47</v>
      </c>
      <c r="C237" s="160" t="s">
        <v>47</v>
      </c>
    </row>
    <row r="238" ht="20.25" customHeight="1" spans="1:3">
      <c r="A238" s="189" t="s">
        <v>1931</v>
      </c>
      <c r="B238" s="160" t="s">
        <v>47</v>
      </c>
      <c r="C238" s="160" t="s">
        <v>47</v>
      </c>
    </row>
    <row r="239" ht="20.25" customHeight="1" spans="1:3">
      <c r="A239" s="189" t="s">
        <v>1974</v>
      </c>
      <c r="B239" s="208">
        <f>SUM(B240:B241)</f>
        <v>0</v>
      </c>
      <c r="C239" s="208">
        <f>SUM(C240:C241)</f>
        <v>0</v>
      </c>
    </row>
    <row r="240" ht="20.25" customHeight="1" spans="1:3">
      <c r="A240" s="189" t="s">
        <v>2868</v>
      </c>
      <c r="B240" s="160" t="s">
        <v>47</v>
      </c>
      <c r="C240" s="160" t="s">
        <v>47</v>
      </c>
    </row>
    <row r="241" ht="20.25" customHeight="1" spans="1:3">
      <c r="A241" s="189" t="s">
        <v>2869</v>
      </c>
      <c r="B241" s="160" t="s">
        <v>47</v>
      </c>
      <c r="C241" s="160" t="s">
        <v>47</v>
      </c>
    </row>
    <row r="242" ht="20.25" customHeight="1" spans="1:3">
      <c r="A242" s="189" t="s">
        <v>2047</v>
      </c>
      <c r="B242" s="208">
        <f>SUM(B243)</f>
        <v>0</v>
      </c>
      <c r="C242" s="208">
        <f>SUM(C243)</f>
        <v>500</v>
      </c>
    </row>
    <row r="243" ht="20.25" customHeight="1" spans="1:3">
      <c r="A243" s="192" t="s">
        <v>2870</v>
      </c>
      <c r="B243" s="208">
        <f>SUM(B244:B245)</f>
        <v>0</v>
      </c>
      <c r="C243" s="208">
        <f>SUM(C244:C245)</f>
        <v>500</v>
      </c>
    </row>
    <row r="244" ht="20.25" customHeight="1" spans="1:3">
      <c r="A244" s="192" t="s">
        <v>2871</v>
      </c>
      <c r="B244" s="160" t="s">
        <v>47</v>
      </c>
      <c r="C244" s="160" t="s">
        <v>47</v>
      </c>
    </row>
    <row r="245" ht="20.25" customHeight="1" spans="1:3">
      <c r="A245" s="192" t="s">
        <v>2872</v>
      </c>
      <c r="B245" s="160" t="s">
        <v>47</v>
      </c>
      <c r="C245" s="160">
        <v>500</v>
      </c>
    </row>
    <row r="246" ht="20.25" customHeight="1" spans="1:3">
      <c r="A246" s="189" t="s">
        <v>2129</v>
      </c>
      <c r="B246" s="208">
        <f>SUM(B247)</f>
        <v>0</v>
      </c>
      <c r="C246" s="208">
        <f>SUM(C247)</f>
        <v>0</v>
      </c>
    </row>
    <row r="247" ht="20.25" customHeight="1" spans="1:3">
      <c r="A247" s="189" t="s">
        <v>2669</v>
      </c>
      <c r="B247" s="208">
        <f>SUM(B248:B249)</f>
        <v>0</v>
      </c>
      <c r="C247" s="208">
        <f>SUM(C248:C249)</f>
        <v>0</v>
      </c>
    </row>
    <row r="248" ht="20.25" customHeight="1" spans="1:3">
      <c r="A248" s="189" t="s">
        <v>2873</v>
      </c>
      <c r="B248" s="160" t="s">
        <v>47</v>
      </c>
      <c r="C248" s="160" t="s">
        <v>47</v>
      </c>
    </row>
    <row r="249" ht="20.25" customHeight="1" spans="1:3">
      <c r="A249" s="189" t="s">
        <v>2874</v>
      </c>
      <c r="B249" s="160" t="s">
        <v>47</v>
      </c>
      <c r="C249" s="160" t="s">
        <v>47</v>
      </c>
    </row>
    <row r="250" ht="20.25" customHeight="1" spans="1:3">
      <c r="A250" s="189" t="s">
        <v>2167</v>
      </c>
      <c r="B250" s="208">
        <f>SUM(B251)</f>
        <v>0</v>
      </c>
      <c r="C250" s="208">
        <f>SUM(C251)</f>
        <v>0</v>
      </c>
    </row>
    <row r="251" ht="20.25" customHeight="1" spans="1:3">
      <c r="A251" s="189" t="s">
        <v>2669</v>
      </c>
      <c r="B251" s="208">
        <f>SUM(B252:B253)</f>
        <v>0</v>
      </c>
      <c r="C251" s="208">
        <f>SUM(C252:C253)</f>
        <v>0</v>
      </c>
    </row>
    <row r="252" ht="20.25" customHeight="1" spans="1:3">
      <c r="A252" s="189" t="s">
        <v>2192</v>
      </c>
      <c r="B252" s="160" t="s">
        <v>47</v>
      </c>
      <c r="C252" s="160" t="s">
        <v>47</v>
      </c>
    </row>
    <row r="253" ht="20.25" customHeight="1" spans="1:3">
      <c r="A253" s="189" t="s">
        <v>2875</v>
      </c>
      <c r="B253" s="160" t="s">
        <v>47</v>
      </c>
      <c r="C253" s="160" t="s">
        <v>47</v>
      </c>
    </row>
    <row r="254" ht="20.25" customHeight="1" spans="1:3">
      <c r="A254" s="189" t="s">
        <v>2253</v>
      </c>
      <c r="B254" s="208">
        <f>SUM(B255)</f>
        <v>0</v>
      </c>
      <c r="C254" s="208">
        <f>SUM(C255)</f>
        <v>0</v>
      </c>
    </row>
    <row r="255" ht="20.25" customHeight="1" spans="1:3">
      <c r="A255" s="189" t="s">
        <v>2669</v>
      </c>
      <c r="B255" s="208">
        <f>SUM(B256:B258)</f>
        <v>0</v>
      </c>
      <c r="C255" s="208">
        <f>SUM(C256:C258)</f>
        <v>0</v>
      </c>
    </row>
    <row r="256" ht="20.25" customHeight="1" spans="1:3">
      <c r="A256" s="189" t="s">
        <v>2318</v>
      </c>
      <c r="B256" s="160" t="s">
        <v>47</v>
      </c>
      <c r="C256" s="160" t="s">
        <v>47</v>
      </c>
    </row>
    <row r="257" ht="20.25" customHeight="1" spans="1:3">
      <c r="A257" s="189" t="s">
        <v>2876</v>
      </c>
      <c r="B257" s="160" t="s">
        <v>47</v>
      </c>
      <c r="C257" s="160" t="s">
        <v>47</v>
      </c>
    </row>
    <row r="258" ht="20.25" customHeight="1" spans="1:3">
      <c r="A258" s="189" t="s">
        <v>2877</v>
      </c>
      <c r="B258" s="160" t="s">
        <v>47</v>
      </c>
      <c r="C258" s="160" t="s">
        <v>47</v>
      </c>
    </row>
    <row r="259" ht="20.25" customHeight="1" spans="1:3">
      <c r="A259" s="189" t="s">
        <v>2045</v>
      </c>
      <c r="B259" s="208">
        <f>SUM(B260,B264,B273,B274,B276,B288)</f>
        <v>7677</v>
      </c>
      <c r="C259" s="208">
        <f>SUM(C260,C264,C273,C274,C276,C288)</f>
        <v>417</v>
      </c>
    </row>
    <row r="260" ht="20.25" customHeight="1" spans="1:3">
      <c r="A260" s="189" t="s">
        <v>2878</v>
      </c>
      <c r="B260" s="208">
        <f>SUM(B261:B263)</f>
        <v>7612</v>
      </c>
      <c r="C260" s="208">
        <f>SUM(C261:C263)</f>
        <v>0</v>
      </c>
    </row>
    <row r="261" ht="20.25" customHeight="1" spans="1:3">
      <c r="A261" s="189" t="s">
        <v>2879</v>
      </c>
      <c r="B261" s="160" t="s">
        <v>47</v>
      </c>
      <c r="C261" s="160" t="s">
        <v>47</v>
      </c>
    </row>
    <row r="262" ht="20.25" customHeight="1" spans="1:3">
      <c r="A262" s="189" t="s">
        <v>2880</v>
      </c>
      <c r="B262" s="160" t="s">
        <v>47</v>
      </c>
      <c r="C262" s="160" t="s">
        <v>47</v>
      </c>
    </row>
    <row r="263" ht="20.25" customHeight="1" spans="1:3">
      <c r="A263" s="189" t="s">
        <v>2881</v>
      </c>
      <c r="B263" s="160">
        <v>7612</v>
      </c>
      <c r="C263" s="160" t="s">
        <v>47</v>
      </c>
    </row>
    <row r="264" ht="20.25" customHeight="1" spans="1:3">
      <c r="A264" s="189" t="s">
        <v>2882</v>
      </c>
      <c r="B264" s="208">
        <f>SUM(B265:B272)</f>
        <v>0</v>
      </c>
      <c r="C264" s="208">
        <f>SUM(C265:C272)</f>
        <v>0</v>
      </c>
    </row>
    <row r="265" ht="16.5" customHeight="1" spans="1:3">
      <c r="A265" s="189" t="s">
        <v>2883</v>
      </c>
      <c r="B265" s="160" t="s">
        <v>47</v>
      </c>
      <c r="C265" s="160" t="s">
        <v>47</v>
      </c>
    </row>
    <row r="266" ht="20.25" customHeight="1" spans="1:3">
      <c r="A266" s="189" t="s">
        <v>2884</v>
      </c>
      <c r="B266" s="160" t="s">
        <v>47</v>
      </c>
      <c r="C266" s="160" t="s">
        <v>47</v>
      </c>
    </row>
    <row r="267" ht="20.25" customHeight="1" spans="1:3">
      <c r="A267" s="189" t="s">
        <v>2885</v>
      </c>
      <c r="B267" s="160" t="s">
        <v>47</v>
      </c>
      <c r="C267" s="160" t="s">
        <v>47</v>
      </c>
    </row>
    <row r="268" ht="15" spans="1:3">
      <c r="A268" s="189" t="s">
        <v>2886</v>
      </c>
      <c r="B268" s="160" t="s">
        <v>47</v>
      </c>
      <c r="C268" s="160" t="s">
        <v>47</v>
      </c>
    </row>
    <row r="269" ht="15" spans="1:3">
      <c r="A269" s="189" t="s">
        <v>2887</v>
      </c>
      <c r="B269" s="160" t="s">
        <v>47</v>
      </c>
      <c r="C269" s="160" t="s">
        <v>47</v>
      </c>
    </row>
    <row r="270" ht="15" spans="1:3">
      <c r="A270" s="189" t="s">
        <v>2888</v>
      </c>
      <c r="B270" s="160" t="s">
        <v>47</v>
      </c>
      <c r="C270" s="160" t="s">
        <v>47</v>
      </c>
    </row>
    <row r="271" ht="15" spans="1:3">
      <c r="A271" s="189" t="s">
        <v>2889</v>
      </c>
      <c r="B271" s="160" t="s">
        <v>47</v>
      </c>
      <c r="C271" s="160" t="s">
        <v>47</v>
      </c>
    </row>
    <row r="272" ht="15" spans="1:3">
      <c r="A272" s="189" t="s">
        <v>2890</v>
      </c>
      <c r="B272" s="160" t="s">
        <v>47</v>
      </c>
      <c r="C272" s="160" t="s">
        <v>47</v>
      </c>
    </row>
    <row r="273" ht="15" spans="1:3">
      <c r="A273" s="189" t="s">
        <v>2891</v>
      </c>
      <c r="B273" s="160" t="s">
        <v>47</v>
      </c>
      <c r="C273" s="160" t="s">
        <v>47</v>
      </c>
    </row>
    <row r="274" ht="15" spans="1:3">
      <c r="A274" s="189" t="s">
        <v>2892</v>
      </c>
      <c r="B274" s="208">
        <f>SUM(B275)</f>
        <v>0</v>
      </c>
      <c r="C274" s="208">
        <f>SUM(C275)</f>
        <v>0</v>
      </c>
    </row>
    <row r="275" ht="15" spans="1:3">
      <c r="A275" s="189" t="s">
        <v>2892</v>
      </c>
      <c r="B275" s="160" t="s">
        <v>47</v>
      </c>
      <c r="C275" s="160" t="s">
        <v>47</v>
      </c>
    </row>
    <row r="276" ht="15" spans="1:3">
      <c r="A276" s="189" t="s">
        <v>2893</v>
      </c>
      <c r="B276" s="208">
        <f>SUM(B277:B287)</f>
        <v>65</v>
      </c>
      <c r="C276" s="208">
        <f>SUM(C277:C287)</f>
        <v>417</v>
      </c>
    </row>
    <row r="277" ht="15" spans="1:3">
      <c r="A277" s="189" t="s">
        <v>2894</v>
      </c>
      <c r="B277" s="160" t="s">
        <v>47</v>
      </c>
      <c r="C277" s="160" t="s">
        <v>47</v>
      </c>
    </row>
    <row r="278" ht="15" spans="1:3">
      <c r="A278" s="189" t="s">
        <v>2895</v>
      </c>
      <c r="B278" s="160">
        <v>52</v>
      </c>
      <c r="C278" s="160">
        <v>225</v>
      </c>
    </row>
    <row r="279" ht="15" spans="1:3">
      <c r="A279" s="189" t="s">
        <v>2896</v>
      </c>
      <c r="B279" s="160">
        <v>10</v>
      </c>
      <c r="C279" s="160">
        <v>180</v>
      </c>
    </row>
    <row r="280" ht="15" spans="1:3">
      <c r="A280" s="189" t="s">
        <v>2897</v>
      </c>
      <c r="B280" s="160">
        <v>1</v>
      </c>
      <c r="C280" s="160">
        <v>12</v>
      </c>
    </row>
    <row r="281" ht="15" spans="1:3">
      <c r="A281" s="189" t="s">
        <v>2898</v>
      </c>
      <c r="B281" s="160" t="s">
        <v>47</v>
      </c>
      <c r="C281" s="160" t="s">
        <v>47</v>
      </c>
    </row>
    <row r="282" ht="15" spans="1:3">
      <c r="A282" s="189" t="s">
        <v>2899</v>
      </c>
      <c r="B282" s="160">
        <v>2</v>
      </c>
      <c r="C282" s="160" t="s">
        <v>47</v>
      </c>
    </row>
    <row r="283" ht="15" spans="1:3">
      <c r="A283" s="189" t="s">
        <v>2900</v>
      </c>
      <c r="B283" s="160" t="s">
        <v>47</v>
      </c>
      <c r="C283" s="160" t="s">
        <v>47</v>
      </c>
    </row>
    <row r="284" ht="15" spans="1:3">
      <c r="A284" s="189" t="s">
        <v>2901</v>
      </c>
      <c r="B284" s="160" t="s">
        <v>47</v>
      </c>
      <c r="C284" s="160" t="s">
        <v>47</v>
      </c>
    </row>
    <row r="285" ht="15" spans="1:3">
      <c r="A285" s="189" t="s">
        <v>2902</v>
      </c>
      <c r="B285" s="160" t="s">
        <v>47</v>
      </c>
      <c r="C285" s="160" t="s">
        <v>47</v>
      </c>
    </row>
    <row r="286" ht="15" spans="1:3">
      <c r="A286" s="189" t="s">
        <v>2903</v>
      </c>
      <c r="B286" s="160" t="s">
        <v>47</v>
      </c>
      <c r="C286" s="160" t="s">
        <v>47</v>
      </c>
    </row>
    <row r="287" ht="15" spans="1:3">
      <c r="A287" s="189" t="s">
        <v>2904</v>
      </c>
      <c r="B287" s="160" t="s">
        <v>47</v>
      </c>
      <c r="C287" s="160" t="s">
        <v>47</v>
      </c>
    </row>
    <row r="288" ht="15" spans="1:3">
      <c r="A288" s="189" t="s">
        <v>2905</v>
      </c>
      <c r="B288" s="208">
        <f>SUM(B289)</f>
        <v>0</v>
      </c>
      <c r="C288" s="208">
        <f>SUM(C289)</f>
        <v>0</v>
      </c>
    </row>
    <row r="289" ht="15" spans="1:3">
      <c r="A289" s="189" t="s">
        <v>2045</v>
      </c>
      <c r="B289" s="160" t="s">
        <v>47</v>
      </c>
      <c r="C289" s="160" t="s">
        <v>47</v>
      </c>
    </row>
    <row r="290" ht="15" spans="1:3">
      <c r="A290" s="189" t="s">
        <v>2343</v>
      </c>
      <c r="B290" s="208">
        <f>SUM(B291)</f>
        <v>6511</v>
      </c>
      <c r="C290" s="208">
        <f>SUM(C291)</f>
        <v>7169</v>
      </c>
    </row>
    <row r="291" ht="15" spans="1:3">
      <c r="A291" s="189" t="s">
        <v>2906</v>
      </c>
      <c r="B291" s="208">
        <f>SUM(B292:B306)</f>
        <v>6511</v>
      </c>
      <c r="C291" s="208">
        <f>SUM(C292:C306)</f>
        <v>7169</v>
      </c>
    </row>
    <row r="292" ht="15" spans="1:3">
      <c r="A292" s="189" t="s">
        <v>2907</v>
      </c>
      <c r="B292" s="160" t="s">
        <v>47</v>
      </c>
      <c r="C292" s="160" t="s">
        <v>47</v>
      </c>
    </row>
    <row r="293" ht="15" spans="1:3">
      <c r="A293" s="189" t="s">
        <v>2908</v>
      </c>
      <c r="B293" s="160" t="s">
        <v>47</v>
      </c>
      <c r="C293" s="160" t="s">
        <v>47</v>
      </c>
    </row>
    <row r="294" ht="15" spans="1:3">
      <c r="A294" s="189" t="s">
        <v>2909</v>
      </c>
      <c r="B294" s="160">
        <v>6511</v>
      </c>
      <c r="C294" s="160">
        <v>7169</v>
      </c>
    </row>
    <row r="295" ht="15" spans="1:3">
      <c r="A295" s="189" t="s">
        <v>2910</v>
      </c>
      <c r="B295" s="160" t="s">
        <v>47</v>
      </c>
      <c r="C295" s="160" t="s">
        <v>47</v>
      </c>
    </row>
    <row r="296" ht="15" spans="1:3">
      <c r="A296" s="189" t="s">
        <v>2911</v>
      </c>
      <c r="B296" s="160" t="s">
        <v>47</v>
      </c>
      <c r="C296" s="160" t="s">
        <v>47</v>
      </c>
    </row>
    <row r="297" ht="15" spans="1:3">
      <c r="A297" s="189" t="s">
        <v>2912</v>
      </c>
      <c r="B297" s="160" t="s">
        <v>47</v>
      </c>
      <c r="C297" s="160" t="s">
        <v>47</v>
      </c>
    </row>
    <row r="298" ht="15" spans="1:3">
      <c r="A298" s="189" t="s">
        <v>2913</v>
      </c>
      <c r="B298" s="160" t="s">
        <v>47</v>
      </c>
      <c r="C298" s="160" t="s">
        <v>47</v>
      </c>
    </row>
    <row r="299" ht="15" spans="1:3">
      <c r="A299" s="189" t="s">
        <v>2914</v>
      </c>
      <c r="B299" s="160" t="s">
        <v>47</v>
      </c>
      <c r="C299" s="160" t="s">
        <v>47</v>
      </c>
    </row>
    <row r="300" ht="15" spans="1:3">
      <c r="A300" s="189" t="s">
        <v>2915</v>
      </c>
      <c r="B300" s="160" t="s">
        <v>47</v>
      </c>
      <c r="C300" s="160" t="s">
        <v>47</v>
      </c>
    </row>
    <row r="301" ht="15" spans="1:3">
      <c r="A301" s="189" t="s">
        <v>2916</v>
      </c>
      <c r="B301" s="160" t="s">
        <v>47</v>
      </c>
      <c r="C301" s="160" t="s">
        <v>47</v>
      </c>
    </row>
    <row r="302" ht="15" spans="1:3">
      <c r="A302" s="189" t="s">
        <v>2917</v>
      </c>
      <c r="B302" s="160" t="s">
        <v>47</v>
      </c>
      <c r="C302" s="160" t="s">
        <v>47</v>
      </c>
    </row>
    <row r="303" ht="15" spans="1:3">
      <c r="A303" s="189" t="s">
        <v>2918</v>
      </c>
      <c r="B303" s="160" t="s">
        <v>47</v>
      </c>
      <c r="C303" s="160" t="s">
        <v>47</v>
      </c>
    </row>
    <row r="304" ht="15" spans="1:3">
      <c r="A304" s="189" t="s">
        <v>2919</v>
      </c>
      <c r="B304" s="160" t="s">
        <v>47</v>
      </c>
      <c r="C304" s="160" t="s">
        <v>47</v>
      </c>
    </row>
    <row r="305" ht="15" spans="1:3">
      <c r="A305" s="189" t="s">
        <v>2920</v>
      </c>
      <c r="B305" s="160" t="s">
        <v>47</v>
      </c>
      <c r="C305" s="160" t="s">
        <v>47</v>
      </c>
    </row>
    <row r="306" ht="15" spans="1:3">
      <c r="A306" s="189" t="s">
        <v>2921</v>
      </c>
      <c r="B306" s="160" t="s">
        <v>47</v>
      </c>
      <c r="C306" s="160" t="s">
        <v>47</v>
      </c>
    </row>
    <row r="307" ht="15" spans="1:3">
      <c r="A307" s="189" t="s">
        <v>2355</v>
      </c>
      <c r="B307" s="208">
        <f>SUM(B308)</f>
        <v>28</v>
      </c>
      <c r="C307" s="208">
        <f>SUM(C308)</f>
        <v>1</v>
      </c>
    </row>
    <row r="308" ht="15" spans="1:3">
      <c r="A308" s="189" t="s">
        <v>2922</v>
      </c>
      <c r="B308" s="208">
        <f>SUM(B309:B323)</f>
        <v>28</v>
      </c>
      <c r="C308" s="208">
        <f>SUM(C309:C323)</f>
        <v>1</v>
      </c>
    </row>
    <row r="309" ht="15" spans="1:3">
      <c r="A309" s="189" t="s">
        <v>2923</v>
      </c>
      <c r="B309" s="160" t="s">
        <v>47</v>
      </c>
      <c r="C309" s="160" t="s">
        <v>47</v>
      </c>
    </row>
    <row r="310" ht="15" spans="1:3">
      <c r="A310" s="189" t="s">
        <v>2924</v>
      </c>
      <c r="B310" s="160" t="s">
        <v>47</v>
      </c>
      <c r="C310" s="160" t="s">
        <v>47</v>
      </c>
    </row>
    <row r="311" ht="15" spans="1:3">
      <c r="A311" s="189" t="s">
        <v>2925</v>
      </c>
      <c r="B311" s="160">
        <v>28</v>
      </c>
      <c r="C311" s="160">
        <v>1</v>
      </c>
    </row>
    <row r="312" ht="15" spans="1:3">
      <c r="A312" s="189" t="s">
        <v>2926</v>
      </c>
      <c r="B312" s="160" t="s">
        <v>47</v>
      </c>
      <c r="C312" s="160" t="s">
        <v>47</v>
      </c>
    </row>
    <row r="313" ht="15" spans="1:3">
      <c r="A313" s="189" t="s">
        <v>2927</v>
      </c>
      <c r="B313" s="160" t="s">
        <v>47</v>
      </c>
      <c r="C313" s="160" t="s">
        <v>47</v>
      </c>
    </row>
    <row r="314" ht="15" spans="1:3">
      <c r="A314" s="189" t="s">
        <v>2928</v>
      </c>
      <c r="B314" s="160" t="s">
        <v>47</v>
      </c>
      <c r="C314" s="160" t="s">
        <v>47</v>
      </c>
    </row>
    <row r="315" ht="15" spans="1:3">
      <c r="A315" s="189" t="s">
        <v>2929</v>
      </c>
      <c r="B315" s="160" t="s">
        <v>47</v>
      </c>
      <c r="C315" s="160" t="s">
        <v>47</v>
      </c>
    </row>
    <row r="316" ht="15" spans="1:3">
      <c r="A316" s="189" t="s">
        <v>2930</v>
      </c>
      <c r="B316" s="160" t="s">
        <v>47</v>
      </c>
      <c r="C316" s="160" t="s">
        <v>47</v>
      </c>
    </row>
    <row r="317" ht="15" spans="1:3">
      <c r="A317" s="189" t="s">
        <v>2931</v>
      </c>
      <c r="B317" s="160" t="s">
        <v>47</v>
      </c>
      <c r="C317" s="160" t="s">
        <v>47</v>
      </c>
    </row>
    <row r="318" ht="15" spans="1:3">
      <c r="A318" s="189" t="s">
        <v>2932</v>
      </c>
      <c r="B318" s="160" t="s">
        <v>47</v>
      </c>
      <c r="C318" s="160" t="s">
        <v>47</v>
      </c>
    </row>
    <row r="319" ht="15" spans="1:3">
      <c r="A319" s="189" t="s">
        <v>2933</v>
      </c>
      <c r="B319" s="160" t="s">
        <v>47</v>
      </c>
      <c r="C319" s="160" t="s">
        <v>47</v>
      </c>
    </row>
    <row r="320" ht="15" spans="1:3">
      <c r="A320" s="189" t="s">
        <v>2934</v>
      </c>
      <c r="B320" s="160" t="s">
        <v>47</v>
      </c>
      <c r="C320" s="160" t="s">
        <v>47</v>
      </c>
    </row>
    <row r="321" ht="15" spans="1:3">
      <c r="A321" s="189" t="s">
        <v>2935</v>
      </c>
      <c r="B321" s="160" t="s">
        <v>47</v>
      </c>
      <c r="C321" s="160" t="s">
        <v>47</v>
      </c>
    </row>
    <row r="322" ht="15" spans="1:3">
      <c r="A322" s="189" t="s">
        <v>2936</v>
      </c>
      <c r="B322" s="160" t="s">
        <v>47</v>
      </c>
      <c r="C322" s="160" t="s">
        <v>47</v>
      </c>
    </row>
    <row r="323" ht="15" spans="1:3">
      <c r="A323" s="189" t="s">
        <v>2937</v>
      </c>
      <c r="B323" s="160" t="s">
        <v>47</v>
      </c>
      <c r="C323" s="160" t="s">
        <v>47</v>
      </c>
    </row>
    <row r="324" ht="15" spans="1:3">
      <c r="A324" s="189" t="s">
        <v>2938</v>
      </c>
      <c r="B324" s="208">
        <f>SUM(B325,B338)</f>
        <v>26</v>
      </c>
      <c r="C324" s="208">
        <f>SUM(C325,C338)</f>
        <v>0</v>
      </c>
    </row>
    <row r="325" ht="15" spans="1:3">
      <c r="A325" s="189" t="s">
        <v>2939</v>
      </c>
      <c r="B325" s="208">
        <f>SUM(B326:B337)</f>
        <v>0</v>
      </c>
      <c r="C325" s="208">
        <f>SUM(C326:C337)</f>
        <v>0</v>
      </c>
    </row>
    <row r="326" ht="15" spans="1:3">
      <c r="A326" s="189" t="s">
        <v>2940</v>
      </c>
      <c r="B326" s="160" t="s">
        <v>47</v>
      </c>
      <c r="C326" s="160" t="s">
        <v>47</v>
      </c>
    </row>
    <row r="327" ht="15" spans="1:3">
      <c r="A327" s="189" t="s">
        <v>2941</v>
      </c>
      <c r="B327" s="160" t="s">
        <v>47</v>
      </c>
      <c r="C327" s="160" t="s">
        <v>47</v>
      </c>
    </row>
    <row r="328" ht="15" spans="1:3">
      <c r="A328" s="189" t="s">
        <v>2942</v>
      </c>
      <c r="B328" s="160" t="s">
        <v>47</v>
      </c>
      <c r="C328" s="160" t="s">
        <v>47</v>
      </c>
    </row>
    <row r="329" ht="15" spans="1:3">
      <c r="A329" s="189" t="s">
        <v>2943</v>
      </c>
      <c r="B329" s="160" t="s">
        <v>47</v>
      </c>
      <c r="C329" s="160" t="s">
        <v>47</v>
      </c>
    </row>
    <row r="330" ht="15" spans="1:3">
      <c r="A330" s="189" t="s">
        <v>2944</v>
      </c>
      <c r="B330" s="160" t="s">
        <v>47</v>
      </c>
      <c r="C330" s="160" t="s">
        <v>47</v>
      </c>
    </row>
    <row r="331" ht="15" spans="1:3">
      <c r="A331" s="189" t="s">
        <v>2945</v>
      </c>
      <c r="B331" s="160" t="s">
        <v>47</v>
      </c>
      <c r="C331" s="160" t="s">
        <v>47</v>
      </c>
    </row>
    <row r="332" ht="15" spans="1:3">
      <c r="A332" s="189" t="s">
        <v>2946</v>
      </c>
      <c r="B332" s="160" t="s">
        <v>47</v>
      </c>
      <c r="C332" s="160" t="s">
        <v>47</v>
      </c>
    </row>
    <row r="333" ht="15" spans="1:3">
      <c r="A333" s="189" t="s">
        <v>2947</v>
      </c>
      <c r="B333" s="160" t="s">
        <v>47</v>
      </c>
      <c r="C333" s="160" t="s">
        <v>47</v>
      </c>
    </row>
    <row r="334" ht="15" spans="1:3">
      <c r="A334" s="189" t="s">
        <v>2948</v>
      </c>
      <c r="B334" s="160" t="s">
        <v>47</v>
      </c>
      <c r="C334" s="160" t="s">
        <v>47</v>
      </c>
    </row>
    <row r="335" ht="15" spans="1:3">
      <c r="A335" s="189" t="s">
        <v>2949</v>
      </c>
      <c r="B335" s="160" t="s">
        <v>47</v>
      </c>
      <c r="C335" s="160" t="s">
        <v>47</v>
      </c>
    </row>
    <row r="336" ht="15" spans="1:3">
      <c r="A336" s="189" t="s">
        <v>2950</v>
      </c>
      <c r="B336" s="160" t="s">
        <v>47</v>
      </c>
      <c r="C336" s="160" t="s">
        <v>47</v>
      </c>
    </row>
    <row r="337" ht="15" spans="1:3">
      <c r="A337" s="189" t="s">
        <v>2951</v>
      </c>
      <c r="B337" s="160" t="s">
        <v>47</v>
      </c>
      <c r="C337" s="160" t="s">
        <v>47</v>
      </c>
    </row>
    <row r="338" ht="15" spans="1:3">
      <c r="A338" s="189" t="s">
        <v>2952</v>
      </c>
      <c r="B338" s="208">
        <f>SUM(B339:B344)</f>
        <v>26</v>
      </c>
      <c r="C338" s="208">
        <f>SUM(C339:C344)</f>
        <v>0</v>
      </c>
    </row>
    <row r="339" ht="15" spans="1:3">
      <c r="A339" s="189" t="s">
        <v>1927</v>
      </c>
      <c r="B339" s="160" t="s">
        <v>47</v>
      </c>
      <c r="C339" s="160" t="s">
        <v>47</v>
      </c>
    </row>
    <row r="340" ht="15" spans="1:3">
      <c r="A340" s="189" t="s">
        <v>2026</v>
      </c>
      <c r="B340" s="160" t="s">
        <v>47</v>
      </c>
      <c r="C340" s="160" t="s">
        <v>47</v>
      </c>
    </row>
    <row r="341" ht="15" spans="1:3">
      <c r="A341" s="189" t="s">
        <v>2953</v>
      </c>
      <c r="B341" s="160" t="s">
        <v>47</v>
      </c>
      <c r="C341" s="160" t="s">
        <v>47</v>
      </c>
    </row>
    <row r="342" ht="15" spans="1:3">
      <c r="A342" s="189" t="s">
        <v>2954</v>
      </c>
      <c r="B342" s="160" t="s">
        <v>47</v>
      </c>
      <c r="C342" s="160" t="s">
        <v>47</v>
      </c>
    </row>
    <row r="343" ht="15" spans="1:3">
      <c r="A343" s="189" t="s">
        <v>2955</v>
      </c>
      <c r="B343" s="160" t="s">
        <v>47</v>
      </c>
      <c r="C343" s="160" t="s">
        <v>47</v>
      </c>
    </row>
    <row r="344" ht="15" spans="1:3">
      <c r="A344" s="189" t="s">
        <v>2956</v>
      </c>
      <c r="B344" s="160">
        <v>26</v>
      </c>
      <c r="C344" s="160" t="s">
        <v>47</v>
      </c>
    </row>
    <row r="345" ht="15" spans="1:3">
      <c r="A345" s="216" t="s">
        <v>2958</v>
      </c>
      <c r="B345" s="208">
        <f>SUM(B6,B13,B28,B51,B56,B63,B79,B140,B179,B229,B239,B242,B246,B250,B254,B259,B290,B307,B324)</f>
        <v>68152</v>
      </c>
      <c r="C345" s="208">
        <f>SUM(C6,C13,C28,C51,C56,C63,C79,C140,C179,C229,C239,C242,C246,C250,C254,C259,C290,C307,C324)</f>
        <v>27213</v>
      </c>
    </row>
    <row r="346" ht="15" spans="1:3">
      <c r="A346" s="189" t="s">
        <v>2472</v>
      </c>
      <c r="B346" s="208">
        <f>SUM(B347,B349,B353,B355,B357,B358)</f>
        <v>15444</v>
      </c>
      <c r="C346" s="208">
        <f>SUM(C347,C349,C353,C355,C357,C358)</f>
        <v>30956</v>
      </c>
    </row>
    <row r="347" ht="15" spans="1:3">
      <c r="A347" s="189" t="s">
        <v>2960</v>
      </c>
      <c r="B347" s="160" t="s">
        <v>47</v>
      </c>
      <c r="C347" s="160" t="s">
        <v>47</v>
      </c>
    </row>
    <row r="348" ht="15" spans="1:3">
      <c r="A348" s="227" t="s">
        <v>2962</v>
      </c>
      <c r="B348" s="160" t="s">
        <v>47</v>
      </c>
      <c r="C348" s="160" t="s">
        <v>47</v>
      </c>
    </row>
    <row r="349" ht="15" spans="1:3">
      <c r="A349" s="189" t="s">
        <v>2964</v>
      </c>
      <c r="B349" s="208">
        <f>SUM(B350:B352)</f>
        <v>1552</v>
      </c>
      <c r="C349" s="208">
        <f>SUM(C350:C352)</f>
        <v>1801</v>
      </c>
    </row>
    <row r="350" ht="15" spans="1:3">
      <c r="A350" s="189" t="s">
        <v>2966</v>
      </c>
      <c r="B350" s="160">
        <v>1552</v>
      </c>
      <c r="C350" s="160">
        <v>1801</v>
      </c>
    </row>
    <row r="351" ht="15" spans="1:3">
      <c r="A351" s="189" t="s">
        <v>2968</v>
      </c>
      <c r="B351" s="160" t="s">
        <v>47</v>
      </c>
      <c r="C351" s="160" t="s">
        <v>47</v>
      </c>
    </row>
    <row r="352" ht="15" spans="1:3">
      <c r="A352" s="189" t="s">
        <v>2970</v>
      </c>
      <c r="B352" s="160" t="s">
        <v>47</v>
      </c>
      <c r="C352" s="160" t="s">
        <v>47</v>
      </c>
    </row>
    <row r="353" ht="15" spans="1:3">
      <c r="A353" s="189" t="s">
        <v>2543</v>
      </c>
      <c r="B353" s="208">
        <f t="shared" ref="B353:B358" si="0">SUM(B354)</f>
        <v>4860</v>
      </c>
      <c r="C353" s="208">
        <f t="shared" ref="C353:C358" si="1">SUM(C354)</f>
        <v>28532</v>
      </c>
    </row>
    <row r="354" ht="15" spans="1:3">
      <c r="A354" s="189" t="s">
        <v>2972</v>
      </c>
      <c r="B354" s="160">
        <v>4860</v>
      </c>
      <c r="C354" s="160">
        <v>28532</v>
      </c>
    </row>
    <row r="355" ht="15" spans="1:3">
      <c r="A355" s="189" t="s">
        <v>2569</v>
      </c>
      <c r="B355" s="208">
        <f t="shared" si="0"/>
        <v>9032</v>
      </c>
      <c r="C355" s="208">
        <f t="shared" si="1"/>
        <v>623</v>
      </c>
    </row>
    <row r="356" ht="15" spans="1:3">
      <c r="A356" s="189" t="s">
        <v>2974</v>
      </c>
      <c r="B356" s="160">
        <v>9032</v>
      </c>
      <c r="C356" s="160">
        <v>623</v>
      </c>
    </row>
    <row r="357" ht="15" spans="1:3">
      <c r="A357" s="189" t="s">
        <v>2976</v>
      </c>
      <c r="B357" s="160" t="s">
        <v>47</v>
      </c>
      <c r="C357" s="160" t="s">
        <v>47</v>
      </c>
    </row>
    <row r="358" ht="15" spans="1:3">
      <c r="A358" s="189" t="s">
        <v>2978</v>
      </c>
      <c r="B358" s="208">
        <f t="shared" si="0"/>
        <v>0</v>
      </c>
      <c r="C358" s="208">
        <f t="shared" si="1"/>
        <v>0</v>
      </c>
    </row>
    <row r="359" ht="15" spans="1:3">
      <c r="A359" s="189" t="s">
        <v>2980</v>
      </c>
      <c r="B359" s="160" t="s">
        <v>47</v>
      </c>
      <c r="C359" s="160" t="s">
        <v>47</v>
      </c>
    </row>
    <row r="360" ht="15" spans="1:3">
      <c r="A360" s="189" t="s">
        <v>2992</v>
      </c>
      <c r="B360" s="208">
        <f>SUM(B361)</f>
        <v>26823</v>
      </c>
      <c r="C360" s="208">
        <f>SUM(C361)</f>
        <v>2338</v>
      </c>
    </row>
    <row r="361" ht="15" spans="1:3">
      <c r="A361" s="189" t="s">
        <v>2994</v>
      </c>
      <c r="B361" s="160">
        <v>26823</v>
      </c>
      <c r="C361" s="160">
        <v>2338</v>
      </c>
    </row>
    <row r="362" ht="15" spans="1:3">
      <c r="A362" s="216" t="s">
        <v>2571</v>
      </c>
      <c r="B362" s="208">
        <f>SUM(B345,B346,B360)</f>
        <v>110419</v>
      </c>
      <c r="C362" s="208">
        <f>SUM(C345,C346,C360)</f>
        <v>60507</v>
      </c>
    </row>
  </sheetData>
  <mergeCells count="2">
    <mergeCell ref="A2:C2"/>
    <mergeCell ref="A4:C4"/>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61"/>
  <sheetViews>
    <sheetView workbookViewId="0">
      <selection activeCell="A5" sqref="A5"/>
    </sheetView>
  </sheetViews>
  <sheetFormatPr defaultColWidth="9" defaultRowHeight="14.25" outlineLevelCol="2"/>
  <cols>
    <col min="1" max="1" width="66.75" style="220" customWidth="1"/>
    <col min="2" max="2" width="11.75" style="220" customWidth="1"/>
    <col min="3" max="3" width="13.875" style="220" customWidth="1"/>
    <col min="4" max="4" width="11.75" style="220" customWidth="1"/>
    <col min="5" max="253" width="9" style="220"/>
    <col min="254" max="254" width="66.75" style="220" customWidth="1"/>
    <col min="255" max="259" width="7.625" style="220" customWidth="1"/>
    <col min="260" max="509" width="9" style="220"/>
    <col min="510" max="510" width="66.75" style="220" customWidth="1"/>
    <col min="511" max="515" width="7.625" style="220" customWidth="1"/>
    <col min="516" max="765" width="9" style="220"/>
    <col min="766" max="766" width="66.75" style="220" customWidth="1"/>
    <col min="767" max="771" width="7.625" style="220" customWidth="1"/>
    <col min="772" max="1021" width="9" style="220"/>
    <col min="1022" max="1022" width="66.75" style="220" customWidth="1"/>
    <col min="1023" max="1027" width="7.625" style="220" customWidth="1"/>
    <col min="1028" max="1277" width="9" style="220"/>
    <col min="1278" max="1278" width="66.75" style="220" customWidth="1"/>
    <col min="1279" max="1283" width="7.625" style="220" customWidth="1"/>
    <col min="1284" max="1533" width="9" style="220"/>
    <col min="1534" max="1534" width="66.75" style="220" customWidth="1"/>
    <col min="1535" max="1539" width="7.625" style="220" customWidth="1"/>
    <col min="1540" max="1789" width="9" style="220"/>
    <col min="1790" max="1790" width="66.75" style="220" customWidth="1"/>
    <col min="1791" max="1795" width="7.625" style="220" customWidth="1"/>
    <col min="1796" max="2045" width="9" style="220"/>
    <col min="2046" max="2046" width="66.75" style="220" customWidth="1"/>
    <col min="2047" max="2051" width="7.625" style="220" customWidth="1"/>
    <col min="2052" max="2301" width="9" style="220"/>
    <col min="2302" max="2302" width="66.75" style="220" customWidth="1"/>
    <col min="2303" max="2307" width="7.625" style="220" customWidth="1"/>
    <col min="2308" max="2557" width="9" style="220"/>
    <col min="2558" max="2558" width="66.75" style="220" customWidth="1"/>
    <col min="2559" max="2563" width="7.625" style="220" customWidth="1"/>
    <col min="2564" max="2813" width="9" style="220"/>
    <col min="2814" max="2814" width="66.75" style="220" customWidth="1"/>
    <col min="2815" max="2819" width="7.625" style="220" customWidth="1"/>
    <col min="2820" max="3069" width="9" style="220"/>
    <col min="3070" max="3070" width="66.75" style="220" customWidth="1"/>
    <col min="3071" max="3075" width="7.625" style="220" customWidth="1"/>
    <col min="3076" max="3325" width="9" style="220"/>
    <col min="3326" max="3326" width="66.75" style="220" customWidth="1"/>
    <col min="3327" max="3331" width="7.625" style="220" customWidth="1"/>
    <col min="3332" max="3581" width="9" style="220"/>
    <col min="3582" max="3582" width="66.75" style="220" customWidth="1"/>
    <col min="3583" max="3587" width="7.625" style="220" customWidth="1"/>
    <col min="3588" max="3837" width="9" style="220"/>
    <col min="3838" max="3838" width="66.75" style="220" customWidth="1"/>
    <col min="3839" max="3843" width="7.625" style="220" customWidth="1"/>
    <col min="3844" max="4093" width="9" style="220"/>
    <col min="4094" max="4094" width="66.75" style="220" customWidth="1"/>
    <col min="4095" max="4099" width="7.625" style="220" customWidth="1"/>
    <col min="4100" max="4349" width="9" style="220"/>
    <col min="4350" max="4350" width="66.75" style="220" customWidth="1"/>
    <col min="4351" max="4355" width="7.625" style="220" customWidth="1"/>
    <col min="4356" max="4605" width="9" style="220"/>
    <col min="4606" max="4606" width="66.75" style="220" customWidth="1"/>
    <col min="4607" max="4611" width="7.625" style="220" customWidth="1"/>
    <col min="4612" max="4861" width="9" style="220"/>
    <col min="4862" max="4862" width="66.75" style="220" customWidth="1"/>
    <col min="4863" max="4867" width="7.625" style="220" customWidth="1"/>
    <col min="4868" max="5117" width="9" style="220"/>
    <col min="5118" max="5118" width="66.75" style="220" customWidth="1"/>
    <col min="5119" max="5123" width="7.625" style="220" customWidth="1"/>
    <col min="5124" max="5373" width="9" style="220"/>
    <col min="5374" max="5374" width="66.75" style="220" customWidth="1"/>
    <col min="5375" max="5379" width="7.625" style="220" customWidth="1"/>
    <col min="5380" max="5629" width="9" style="220"/>
    <col min="5630" max="5630" width="66.75" style="220" customWidth="1"/>
    <col min="5631" max="5635" width="7.625" style="220" customWidth="1"/>
    <col min="5636" max="5885" width="9" style="220"/>
    <col min="5886" max="5886" width="66.75" style="220" customWidth="1"/>
    <col min="5887" max="5891" width="7.625" style="220" customWidth="1"/>
    <col min="5892" max="6141" width="9" style="220"/>
    <col min="6142" max="6142" width="66.75" style="220" customWidth="1"/>
    <col min="6143" max="6147" width="7.625" style="220" customWidth="1"/>
    <col min="6148" max="6397" width="9" style="220"/>
    <col min="6398" max="6398" width="66.75" style="220" customWidth="1"/>
    <col min="6399" max="6403" width="7.625" style="220" customWidth="1"/>
    <col min="6404" max="6653" width="9" style="220"/>
    <col min="6654" max="6654" width="66.75" style="220" customWidth="1"/>
    <col min="6655" max="6659" width="7.625" style="220" customWidth="1"/>
    <col min="6660" max="6909" width="9" style="220"/>
    <col min="6910" max="6910" width="66.75" style="220" customWidth="1"/>
    <col min="6911" max="6915" width="7.625" style="220" customWidth="1"/>
    <col min="6916" max="7165" width="9" style="220"/>
    <col min="7166" max="7166" width="66.75" style="220" customWidth="1"/>
    <col min="7167" max="7171" width="7.625" style="220" customWidth="1"/>
    <col min="7172" max="7421" width="9" style="220"/>
    <col min="7422" max="7422" width="66.75" style="220" customWidth="1"/>
    <col min="7423" max="7427" width="7.625" style="220" customWidth="1"/>
    <col min="7428" max="7677" width="9" style="220"/>
    <col min="7678" max="7678" width="66.75" style="220" customWidth="1"/>
    <col min="7679" max="7683" width="7.625" style="220" customWidth="1"/>
    <col min="7684" max="7933" width="9" style="220"/>
    <col min="7934" max="7934" width="66.75" style="220" customWidth="1"/>
    <col min="7935" max="7939" width="7.625" style="220" customWidth="1"/>
    <col min="7940" max="8189" width="9" style="220"/>
    <col min="8190" max="8190" width="66.75" style="220" customWidth="1"/>
    <col min="8191" max="8195" width="7.625" style="220" customWidth="1"/>
    <col min="8196" max="8445" width="9" style="220"/>
    <col min="8446" max="8446" width="66.75" style="220" customWidth="1"/>
    <col min="8447" max="8451" width="7.625" style="220" customWidth="1"/>
    <col min="8452" max="8701" width="9" style="220"/>
    <col min="8702" max="8702" width="66.75" style="220" customWidth="1"/>
    <col min="8703" max="8707" width="7.625" style="220" customWidth="1"/>
    <col min="8708" max="8957" width="9" style="220"/>
    <col min="8958" max="8958" width="66.75" style="220" customWidth="1"/>
    <col min="8959" max="8963" width="7.625" style="220" customWidth="1"/>
    <col min="8964" max="9213" width="9" style="220"/>
    <col min="9214" max="9214" width="66.75" style="220" customWidth="1"/>
    <col min="9215" max="9219" width="7.625" style="220" customWidth="1"/>
    <col min="9220" max="9469" width="9" style="220"/>
    <col min="9470" max="9470" width="66.75" style="220" customWidth="1"/>
    <col min="9471" max="9475" width="7.625" style="220" customWidth="1"/>
    <col min="9476" max="9725" width="9" style="220"/>
    <col min="9726" max="9726" width="66.75" style="220" customWidth="1"/>
    <col min="9727" max="9731" width="7.625" style="220" customWidth="1"/>
    <col min="9732" max="9981" width="9" style="220"/>
    <col min="9982" max="9982" width="66.75" style="220" customWidth="1"/>
    <col min="9983" max="9987" width="7.625" style="220" customWidth="1"/>
    <col min="9988" max="10237" width="9" style="220"/>
    <col min="10238" max="10238" width="66.75" style="220" customWidth="1"/>
    <col min="10239" max="10243" width="7.625" style="220" customWidth="1"/>
    <col min="10244" max="10493" width="9" style="220"/>
    <col min="10494" max="10494" width="66.75" style="220" customWidth="1"/>
    <col min="10495" max="10499" width="7.625" style="220" customWidth="1"/>
    <col min="10500" max="10749" width="9" style="220"/>
    <col min="10750" max="10750" width="66.75" style="220" customWidth="1"/>
    <col min="10751" max="10755" width="7.625" style="220" customWidth="1"/>
    <col min="10756" max="11005" width="9" style="220"/>
    <col min="11006" max="11006" width="66.75" style="220" customWidth="1"/>
    <col min="11007" max="11011" width="7.625" style="220" customWidth="1"/>
    <col min="11012" max="11261" width="9" style="220"/>
    <col min="11262" max="11262" width="66.75" style="220" customWidth="1"/>
    <col min="11263" max="11267" width="7.625" style="220" customWidth="1"/>
    <col min="11268" max="11517" width="9" style="220"/>
    <col min="11518" max="11518" width="66.75" style="220" customWidth="1"/>
    <col min="11519" max="11523" width="7.625" style="220" customWidth="1"/>
    <col min="11524" max="11773" width="9" style="220"/>
    <col min="11774" max="11774" width="66.75" style="220" customWidth="1"/>
    <col min="11775" max="11779" width="7.625" style="220" customWidth="1"/>
    <col min="11780" max="12029" width="9" style="220"/>
    <col min="12030" max="12030" width="66.75" style="220" customWidth="1"/>
    <col min="12031" max="12035" width="7.625" style="220" customWidth="1"/>
    <col min="12036" max="12285" width="9" style="220"/>
    <col min="12286" max="12286" width="66.75" style="220" customWidth="1"/>
    <col min="12287" max="12291" width="7.625" style="220" customWidth="1"/>
    <col min="12292" max="12541" width="9" style="220"/>
    <col min="12542" max="12542" width="66.75" style="220" customWidth="1"/>
    <col min="12543" max="12547" width="7.625" style="220" customWidth="1"/>
    <col min="12548" max="12797" width="9" style="220"/>
    <col min="12798" max="12798" width="66.75" style="220" customWidth="1"/>
    <col min="12799" max="12803" width="7.625" style="220" customWidth="1"/>
    <col min="12804" max="13053" width="9" style="220"/>
    <col min="13054" max="13054" width="66.75" style="220" customWidth="1"/>
    <col min="13055" max="13059" width="7.625" style="220" customWidth="1"/>
    <col min="13060" max="13309" width="9" style="220"/>
    <col min="13310" max="13310" width="66.75" style="220" customWidth="1"/>
    <col min="13311" max="13315" width="7.625" style="220" customWidth="1"/>
    <col min="13316" max="13565" width="9" style="220"/>
    <col min="13566" max="13566" width="66.75" style="220" customWidth="1"/>
    <col min="13567" max="13571" width="7.625" style="220" customWidth="1"/>
    <col min="13572" max="13821" width="9" style="220"/>
    <col min="13822" max="13822" width="66.75" style="220" customWidth="1"/>
    <col min="13823" max="13827" width="7.625" style="220" customWidth="1"/>
    <col min="13828" max="14077" width="9" style="220"/>
    <col min="14078" max="14078" width="66.75" style="220" customWidth="1"/>
    <col min="14079" max="14083" width="7.625" style="220" customWidth="1"/>
    <col min="14084" max="14333" width="9" style="220"/>
    <col min="14334" max="14334" width="66.75" style="220" customWidth="1"/>
    <col min="14335" max="14339" width="7.625" style="220" customWidth="1"/>
    <col min="14340" max="14589" width="9" style="220"/>
    <col min="14590" max="14590" width="66.75" style="220" customWidth="1"/>
    <col min="14591" max="14595" width="7.625" style="220" customWidth="1"/>
    <col min="14596" max="14845" width="9" style="220"/>
    <col min="14846" max="14846" width="66.75" style="220" customWidth="1"/>
    <col min="14847" max="14851" width="7.625" style="220" customWidth="1"/>
    <col min="14852" max="15101" width="9" style="220"/>
    <col min="15102" max="15102" width="66.75" style="220" customWidth="1"/>
    <col min="15103" max="15107" width="7.625" style="220" customWidth="1"/>
    <col min="15108" max="15357" width="9" style="220"/>
    <col min="15358" max="15358" width="66.75" style="220" customWidth="1"/>
    <col min="15359" max="15363" width="7.625" style="220" customWidth="1"/>
    <col min="15364" max="15613" width="9" style="220"/>
    <col min="15614" max="15614" width="66.75" style="220" customWidth="1"/>
    <col min="15615" max="15619" width="7.625" style="220" customWidth="1"/>
    <col min="15620" max="15869" width="9" style="220"/>
    <col min="15870" max="15870" width="66.75" style="220" customWidth="1"/>
    <col min="15871" max="15875" width="7.625" style="220" customWidth="1"/>
    <col min="15876" max="16125" width="9" style="220"/>
    <col min="16126" max="16126" width="66.75" style="220" customWidth="1"/>
    <col min="16127" max="16131" width="7.625" style="220" customWidth="1"/>
    <col min="16132" max="16384" width="9" style="220"/>
  </cols>
  <sheetData>
    <row r="1" s="220" customFormat="1" ht="16.5" customHeight="1" spans="1:3">
      <c r="A1" s="221" t="s">
        <v>23</v>
      </c>
      <c r="B1" s="221"/>
      <c r="C1" s="221"/>
    </row>
    <row r="2" s="220" customFormat="1" ht="23.25" customHeight="1" spans="1:3">
      <c r="A2" s="222" t="s">
        <v>3032</v>
      </c>
      <c r="B2" s="222"/>
      <c r="C2" s="222"/>
    </row>
    <row r="3" s="220" customFormat="1" ht="33" customHeight="1" spans="1:3">
      <c r="A3" s="223" t="s">
        <v>2460</v>
      </c>
      <c r="B3" s="223"/>
      <c r="C3" s="223"/>
    </row>
    <row r="4" s="220" customFormat="1" ht="19.5" customHeight="1" spans="1:3">
      <c r="A4" s="224" t="s">
        <v>51</v>
      </c>
      <c r="B4" s="224" t="s">
        <v>115</v>
      </c>
      <c r="C4" s="224" t="s">
        <v>58</v>
      </c>
    </row>
    <row r="5" s="220" customFormat="1" ht="20.25" customHeight="1" spans="1:3">
      <c r="A5" s="189" t="s">
        <v>678</v>
      </c>
      <c r="B5" s="208">
        <f>SUM(B6)</f>
        <v>0</v>
      </c>
      <c r="C5" s="208">
        <f>SUM(C6)</f>
        <v>0</v>
      </c>
    </row>
    <row r="6" s="220" customFormat="1" ht="20.25" customHeight="1" spans="1:3">
      <c r="A6" s="189" t="s">
        <v>2669</v>
      </c>
      <c r="B6" s="208">
        <f>SUM(B7:B11)</f>
        <v>0</v>
      </c>
      <c r="C6" s="208">
        <f>SUM(C7:C11)</f>
        <v>0</v>
      </c>
    </row>
    <row r="7" s="220" customFormat="1" ht="20.25" customHeight="1" spans="1:3">
      <c r="A7" s="189" t="s">
        <v>2671</v>
      </c>
      <c r="B7" s="160" t="s">
        <v>47</v>
      </c>
      <c r="C7" s="160" t="s">
        <v>47</v>
      </c>
    </row>
    <row r="8" s="220" customFormat="1" ht="20.25" customHeight="1" spans="1:3">
      <c r="A8" s="189" t="s">
        <v>697</v>
      </c>
      <c r="B8" s="160" t="s">
        <v>47</v>
      </c>
      <c r="C8" s="160" t="s">
        <v>47</v>
      </c>
    </row>
    <row r="9" s="220" customFormat="1" ht="20.25" customHeight="1" spans="1:3">
      <c r="A9" s="189" t="s">
        <v>701</v>
      </c>
      <c r="B9" s="160" t="s">
        <v>47</v>
      </c>
      <c r="C9" s="160" t="s">
        <v>47</v>
      </c>
    </row>
    <row r="10" s="220" customFormat="1" ht="20.25" customHeight="1" spans="1:3">
      <c r="A10" s="189" t="s">
        <v>741</v>
      </c>
      <c r="B10" s="160" t="s">
        <v>47</v>
      </c>
      <c r="C10" s="160" t="s">
        <v>47</v>
      </c>
    </row>
    <row r="11" s="220" customFormat="1" ht="20.25" customHeight="1" spans="1:3">
      <c r="A11" s="189" t="s">
        <v>775</v>
      </c>
      <c r="B11" s="160" t="s">
        <v>47</v>
      </c>
      <c r="C11" s="160" t="s">
        <v>47</v>
      </c>
    </row>
    <row r="12" s="220" customFormat="1" ht="20.25" customHeight="1" spans="1:3">
      <c r="A12" s="189" t="s">
        <v>778</v>
      </c>
      <c r="B12" s="208">
        <f>SUM(B13,B20)</f>
        <v>0</v>
      </c>
      <c r="C12" s="208">
        <f>SUM(C13,C20)</f>
        <v>0</v>
      </c>
    </row>
    <row r="13" s="220" customFormat="1" ht="20.25" customHeight="1" spans="1:3">
      <c r="A13" s="189" t="s">
        <v>2678</v>
      </c>
      <c r="B13" s="208">
        <f>SUM(B14:B19)</f>
        <v>0</v>
      </c>
      <c r="C13" s="208">
        <f>SUM(C14:C19)</f>
        <v>0</v>
      </c>
    </row>
    <row r="14" s="220" customFormat="1" ht="20.25" customHeight="1" spans="1:3">
      <c r="A14" s="189" t="s">
        <v>2680</v>
      </c>
      <c r="B14" s="160" t="s">
        <v>47</v>
      </c>
      <c r="C14" s="160" t="s">
        <v>47</v>
      </c>
    </row>
    <row r="15" s="220" customFormat="1" ht="20.25" customHeight="1" spans="1:3">
      <c r="A15" s="189" t="s">
        <v>2682</v>
      </c>
      <c r="B15" s="160" t="s">
        <v>47</v>
      </c>
      <c r="C15" s="160" t="s">
        <v>47</v>
      </c>
    </row>
    <row r="16" s="220" customFormat="1" ht="20.25" customHeight="1" spans="1:3">
      <c r="A16" s="189" t="s">
        <v>2684</v>
      </c>
      <c r="B16" s="160" t="s">
        <v>47</v>
      </c>
      <c r="C16" s="160" t="s">
        <v>47</v>
      </c>
    </row>
    <row r="17" s="220" customFormat="1" ht="20.25" customHeight="1" spans="1:3">
      <c r="A17" s="189" t="s">
        <v>2686</v>
      </c>
      <c r="B17" s="160" t="s">
        <v>47</v>
      </c>
      <c r="C17" s="160" t="s">
        <v>47</v>
      </c>
    </row>
    <row r="18" s="220" customFormat="1" ht="20.25" customHeight="1" spans="1:3">
      <c r="A18" s="189" t="s">
        <v>2688</v>
      </c>
      <c r="B18" s="160" t="s">
        <v>47</v>
      </c>
      <c r="C18" s="160" t="s">
        <v>47</v>
      </c>
    </row>
    <row r="19" s="220" customFormat="1" ht="20.25" customHeight="1" spans="1:3">
      <c r="A19" s="189" t="s">
        <v>2690</v>
      </c>
      <c r="B19" s="160" t="s">
        <v>47</v>
      </c>
      <c r="C19" s="160" t="s">
        <v>47</v>
      </c>
    </row>
    <row r="20" s="220" customFormat="1" ht="20.25" customHeight="1" spans="1:3">
      <c r="A20" s="189" t="s">
        <v>2669</v>
      </c>
      <c r="B20" s="208">
        <f>SUM(B21:B26)</f>
        <v>0</v>
      </c>
      <c r="C20" s="208">
        <f>SUM(C21:C26)</f>
        <v>0</v>
      </c>
    </row>
    <row r="21" s="220" customFormat="1" ht="20.25" customHeight="1" spans="1:3">
      <c r="A21" s="189" t="s">
        <v>787</v>
      </c>
      <c r="B21" s="160" t="s">
        <v>47</v>
      </c>
      <c r="C21" s="160" t="s">
        <v>47</v>
      </c>
    </row>
    <row r="22" s="220" customFormat="1" ht="20.25" customHeight="1" spans="1:3">
      <c r="A22" s="189" t="s">
        <v>805</v>
      </c>
      <c r="B22" s="160" t="s">
        <v>47</v>
      </c>
      <c r="C22" s="160" t="s">
        <v>47</v>
      </c>
    </row>
    <row r="23" s="220" customFormat="1" ht="20.25" customHeight="1" spans="1:3">
      <c r="A23" s="189" t="s">
        <v>816</v>
      </c>
      <c r="B23" s="160" t="s">
        <v>47</v>
      </c>
      <c r="C23" s="160" t="s">
        <v>47</v>
      </c>
    </row>
    <row r="24" s="220" customFormat="1" ht="20.25" customHeight="1" spans="1:3">
      <c r="A24" s="189" t="s">
        <v>825</v>
      </c>
      <c r="B24" s="160" t="s">
        <v>47</v>
      </c>
      <c r="C24" s="160" t="s">
        <v>47</v>
      </c>
    </row>
    <row r="25" s="220" customFormat="1" ht="20.25" customHeight="1" spans="1:3">
      <c r="A25" s="189" t="s">
        <v>865</v>
      </c>
      <c r="B25" s="160" t="s">
        <v>47</v>
      </c>
      <c r="C25" s="160" t="s">
        <v>47</v>
      </c>
    </row>
    <row r="26" s="220" customFormat="1" ht="20.25" customHeight="1" spans="1:3">
      <c r="A26" s="189" t="s">
        <v>2698</v>
      </c>
      <c r="B26" s="160" t="s">
        <v>47</v>
      </c>
      <c r="C26" s="160" t="s">
        <v>47</v>
      </c>
    </row>
    <row r="27" s="220" customFormat="1" ht="20.25" customHeight="1" spans="1:3">
      <c r="A27" s="189" t="s">
        <v>882</v>
      </c>
      <c r="B27" s="208">
        <f>SUM(B28,B34,B40,B43)</f>
        <v>0</v>
      </c>
      <c r="C27" s="208">
        <f>SUM(C28,C34,C40,C43)</f>
        <v>0</v>
      </c>
    </row>
    <row r="28" s="220" customFormat="1" ht="20.25" customHeight="1" spans="1:3">
      <c r="A28" s="189" t="s">
        <v>2701</v>
      </c>
      <c r="B28" s="208">
        <f>SUM(B29:B33)</f>
        <v>0</v>
      </c>
      <c r="C28" s="208">
        <f>SUM(C29:C33)</f>
        <v>0</v>
      </c>
    </row>
    <row r="29" s="220" customFormat="1" ht="20.25" customHeight="1" spans="1:3">
      <c r="A29" s="189" t="s">
        <v>2703</v>
      </c>
      <c r="B29" s="160" t="s">
        <v>47</v>
      </c>
      <c r="C29" s="160" t="s">
        <v>47</v>
      </c>
    </row>
    <row r="30" s="220" customFormat="1" ht="20.25" customHeight="1" spans="1:3">
      <c r="A30" s="189" t="s">
        <v>2705</v>
      </c>
      <c r="B30" s="160" t="s">
        <v>47</v>
      </c>
      <c r="C30" s="160" t="s">
        <v>47</v>
      </c>
    </row>
    <row r="31" s="220" customFormat="1" ht="20.25" customHeight="1" spans="1:3">
      <c r="A31" s="189" t="s">
        <v>2707</v>
      </c>
      <c r="B31" s="160" t="s">
        <v>47</v>
      </c>
      <c r="C31" s="160" t="s">
        <v>47</v>
      </c>
    </row>
    <row r="32" s="220" customFormat="1" ht="20.25" customHeight="1" spans="1:3">
      <c r="A32" s="189" t="s">
        <v>2709</v>
      </c>
      <c r="B32" s="160" t="s">
        <v>47</v>
      </c>
      <c r="C32" s="160" t="s">
        <v>47</v>
      </c>
    </row>
    <row r="33" s="220" customFormat="1" ht="20.25" customHeight="1" spans="1:3">
      <c r="A33" s="189" t="s">
        <v>2711</v>
      </c>
      <c r="B33" s="160" t="s">
        <v>47</v>
      </c>
      <c r="C33" s="160" t="s">
        <v>47</v>
      </c>
    </row>
    <row r="34" s="220" customFormat="1" ht="20.25" customHeight="1" spans="1:3">
      <c r="A34" s="189" t="s">
        <v>2713</v>
      </c>
      <c r="B34" s="208">
        <f>SUM(B35:B39)</f>
        <v>0</v>
      </c>
      <c r="C34" s="208">
        <f>SUM(C35:C39)</f>
        <v>0</v>
      </c>
    </row>
    <row r="35" s="220" customFormat="1" ht="20.25" customHeight="1" spans="1:3">
      <c r="A35" s="189" t="s">
        <v>2715</v>
      </c>
      <c r="B35" s="160" t="s">
        <v>47</v>
      </c>
      <c r="C35" s="160" t="s">
        <v>47</v>
      </c>
    </row>
    <row r="36" s="220" customFormat="1" ht="20.25" customHeight="1" spans="1:3">
      <c r="A36" s="189" t="s">
        <v>2717</v>
      </c>
      <c r="B36" s="160" t="s">
        <v>47</v>
      </c>
      <c r="C36" s="160" t="s">
        <v>47</v>
      </c>
    </row>
    <row r="37" s="220" customFormat="1" ht="20.25" customHeight="1" spans="1:3">
      <c r="A37" s="189" t="s">
        <v>2719</v>
      </c>
      <c r="B37" s="160" t="s">
        <v>47</v>
      </c>
      <c r="C37" s="160" t="s">
        <v>47</v>
      </c>
    </row>
    <row r="38" s="220" customFormat="1" ht="20.25" customHeight="1" spans="1:3">
      <c r="A38" s="189" t="s">
        <v>2721</v>
      </c>
      <c r="B38" s="160" t="s">
        <v>47</v>
      </c>
      <c r="C38" s="160" t="s">
        <v>47</v>
      </c>
    </row>
    <row r="39" s="220" customFormat="1" ht="20.25" customHeight="1" spans="1:3">
      <c r="A39" s="189" t="s">
        <v>2723</v>
      </c>
      <c r="B39" s="160" t="s">
        <v>47</v>
      </c>
      <c r="C39" s="160" t="s">
        <v>47</v>
      </c>
    </row>
    <row r="40" s="220" customFormat="1" ht="20.25" customHeight="1" spans="1:3">
      <c r="A40" s="189" t="s">
        <v>2725</v>
      </c>
      <c r="B40" s="208">
        <f>SUM(B41:B42)</f>
        <v>0</v>
      </c>
      <c r="C40" s="208">
        <f>SUM(C41:C42)</f>
        <v>0</v>
      </c>
    </row>
    <row r="41" s="220" customFormat="1" ht="20.25" customHeight="1" spans="1:3">
      <c r="A41" s="189" t="s">
        <v>2727</v>
      </c>
      <c r="B41" s="160" t="s">
        <v>47</v>
      </c>
      <c r="C41" s="160" t="s">
        <v>47</v>
      </c>
    </row>
    <row r="42" s="220" customFormat="1" ht="20.25" customHeight="1" spans="1:3">
      <c r="A42" s="189" t="s">
        <v>2729</v>
      </c>
      <c r="B42" s="160" t="s">
        <v>47</v>
      </c>
      <c r="C42" s="160" t="s">
        <v>47</v>
      </c>
    </row>
    <row r="43" s="220" customFormat="1" ht="20.25" customHeight="1" spans="1:3">
      <c r="A43" s="218" t="s">
        <v>2669</v>
      </c>
      <c r="B43" s="208">
        <f>SUM(B44:B49)</f>
        <v>0</v>
      </c>
      <c r="C43" s="208">
        <f>SUM(C44:C49)</f>
        <v>0</v>
      </c>
    </row>
    <row r="44" s="220" customFormat="1" ht="20.25" customHeight="1" spans="1:3">
      <c r="A44" s="218" t="s">
        <v>884</v>
      </c>
      <c r="B44" s="160" t="s">
        <v>47</v>
      </c>
      <c r="C44" s="160" t="s">
        <v>47</v>
      </c>
    </row>
    <row r="45" s="220" customFormat="1" ht="20.25" customHeight="1" spans="1:3">
      <c r="A45" s="218" t="s">
        <v>913</v>
      </c>
      <c r="B45" s="160" t="s">
        <v>47</v>
      </c>
      <c r="C45" s="160" t="s">
        <v>47</v>
      </c>
    </row>
    <row r="46" s="220" customFormat="1" ht="20.25" customHeight="1" spans="1:3">
      <c r="A46" s="218" t="s">
        <v>926</v>
      </c>
      <c r="B46" s="160" t="s">
        <v>47</v>
      </c>
      <c r="C46" s="160" t="s">
        <v>47</v>
      </c>
    </row>
    <row r="47" s="220" customFormat="1" ht="20.25" customHeight="1" spans="1:3">
      <c r="A47" s="218" t="s">
        <v>945</v>
      </c>
      <c r="B47" s="160" t="s">
        <v>47</v>
      </c>
      <c r="C47" s="160" t="s">
        <v>47</v>
      </c>
    </row>
    <row r="48" s="220" customFormat="1" ht="20.25" customHeight="1" spans="1:3">
      <c r="A48" s="218" t="s">
        <v>960</v>
      </c>
      <c r="B48" s="160" t="s">
        <v>47</v>
      </c>
      <c r="C48" s="160" t="s">
        <v>47</v>
      </c>
    </row>
    <row r="49" s="220" customFormat="1" ht="20.25" customHeight="1" spans="1:3">
      <c r="A49" s="218" t="s">
        <v>973</v>
      </c>
      <c r="B49" s="160" t="s">
        <v>47</v>
      </c>
      <c r="C49" s="160" t="s">
        <v>47</v>
      </c>
    </row>
    <row r="50" s="220" customFormat="1" ht="20.25" customHeight="1" spans="1:3">
      <c r="A50" s="189" t="s">
        <v>980</v>
      </c>
      <c r="B50" s="208">
        <f>SUM(B51)</f>
        <v>0</v>
      </c>
      <c r="C50" s="208">
        <f>SUM(C51)</f>
        <v>0</v>
      </c>
    </row>
    <row r="51" s="220" customFormat="1" ht="20.25" customHeight="1" spans="1:3">
      <c r="A51" s="189" t="s">
        <v>2669</v>
      </c>
      <c r="B51" s="208">
        <f>SUM(B52:B54)</f>
        <v>0</v>
      </c>
      <c r="C51" s="208">
        <f>SUM(C52:C54)</f>
        <v>0</v>
      </c>
    </row>
    <row r="52" s="220" customFormat="1" ht="20.25" customHeight="1" spans="1:3">
      <c r="A52" s="189" t="s">
        <v>2741</v>
      </c>
      <c r="B52" s="160" t="s">
        <v>47</v>
      </c>
      <c r="C52" s="160" t="s">
        <v>47</v>
      </c>
    </row>
    <row r="53" s="220" customFormat="1" ht="20.25" customHeight="1" spans="1:3">
      <c r="A53" s="189" t="s">
        <v>2743</v>
      </c>
      <c r="B53" s="160" t="s">
        <v>47</v>
      </c>
      <c r="C53" s="160" t="s">
        <v>47</v>
      </c>
    </row>
    <row r="54" s="220" customFormat="1" ht="20.25" customHeight="1" spans="1:3">
      <c r="A54" s="189" t="s">
        <v>1213</v>
      </c>
      <c r="B54" s="160" t="s">
        <v>47</v>
      </c>
      <c r="C54" s="160" t="s">
        <v>47</v>
      </c>
    </row>
    <row r="55" s="220" customFormat="1" ht="20.25" customHeight="1" spans="1:3">
      <c r="A55" s="189" t="s">
        <v>1216</v>
      </c>
      <c r="B55" s="208">
        <f>SUM(B56)</f>
        <v>0</v>
      </c>
      <c r="C55" s="208">
        <f>SUM(C56)</f>
        <v>0</v>
      </c>
    </row>
    <row r="56" s="220" customFormat="1" ht="20.25" customHeight="1" spans="1:3">
      <c r="A56" s="189" t="s">
        <v>2669</v>
      </c>
      <c r="B56" s="208">
        <f>SUM(B57:B61)</f>
        <v>0</v>
      </c>
      <c r="C56" s="208">
        <f>SUM(C57:C61)</f>
        <v>0</v>
      </c>
    </row>
    <row r="57" s="220" customFormat="1" ht="20.25" customHeight="1" spans="1:3">
      <c r="A57" s="189" t="s">
        <v>1225</v>
      </c>
      <c r="B57" s="160" t="s">
        <v>47</v>
      </c>
      <c r="C57" s="160" t="s">
        <v>47</v>
      </c>
    </row>
    <row r="58" s="220" customFormat="1" ht="20.25" customHeight="1" spans="1:3">
      <c r="A58" s="189" t="s">
        <v>1255</v>
      </c>
      <c r="B58" s="160" t="s">
        <v>47</v>
      </c>
      <c r="C58" s="160" t="s">
        <v>47</v>
      </c>
    </row>
    <row r="59" s="220" customFormat="1" ht="20.25" customHeight="1" spans="1:3">
      <c r="A59" s="189" t="s">
        <v>2747</v>
      </c>
      <c r="B59" s="160" t="s">
        <v>47</v>
      </c>
      <c r="C59" s="160" t="s">
        <v>47</v>
      </c>
    </row>
    <row r="60" s="220" customFormat="1" ht="20.25" customHeight="1" spans="1:3">
      <c r="A60" s="189" t="s">
        <v>1361</v>
      </c>
      <c r="B60" s="160" t="s">
        <v>47</v>
      </c>
      <c r="C60" s="160" t="s">
        <v>47</v>
      </c>
    </row>
    <row r="61" s="220" customFormat="1" ht="20.25" customHeight="1" spans="1:3">
      <c r="A61" s="189" t="s">
        <v>1364</v>
      </c>
      <c r="B61" s="160" t="s">
        <v>47</v>
      </c>
      <c r="C61" s="160" t="s">
        <v>47</v>
      </c>
    </row>
    <row r="62" s="220" customFormat="1" ht="20.25" customHeight="1" spans="1:3">
      <c r="A62" s="189" t="s">
        <v>1367</v>
      </c>
      <c r="B62" s="208">
        <f>SUM(B63,B68,B73)</f>
        <v>0</v>
      </c>
      <c r="C62" s="208">
        <f>SUM(C63,C68,C73)</f>
        <v>0</v>
      </c>
    </row>
    <row r="63" s="220" customFormat="1" ht="20.25" customHeight="1" spans="1:3">
      <c r="A63" s="189" t="s">
        <v>2748</v>
      </c>
      <c r="B63" s="208">
        <f>SUM(B64:B67)</f>
        <v>0</v>
      </c>
      <c r="C63" s="208">
        <f>SUM(C64:C67)</f>
        <v>0</v>
      </c>
    </row>
    <row r="64" s="220" customFormat="1" ht="20.25" customHeight="1" spans="1:3">
      <c r="A64" s="189" t="s">
        <v>2749</v>
      </c>
      <c r="B64" s="160" t="s">
        <v>47</v>
      </c>
      <c r="C64" s="160" t="s">
        <v>47</v>
      </c>
    </row>
    <row r="65" s="220" customFormat="1" ht="20.25" customHeight="1" spans="1:3">
      <c r="A65" s="189" t="s">
        <v>2750</v>
      </c>
      <c r="B65" s="160" t="s">
        <v>47</v>
      </c>
      <c r="C65" s="160" t="s">
        <v>47</v>
      </c>
    </row>
    <row r="66" s="220" customFormat="1" ht="20.25" customHeight="1" spans="1:3">
      <c r="A66" s="189" t="s">
        <v>2751</v>
      </c>
      <c r="B66" s="160" t="s">
        <v>47</v>
      </c>
      <c r="C66" s="160" t="s">
        <v>47</v>
      </c>
    </row>
    <row r="67" s="220" customFormat="1" ht="20.25" customHeight="1" spans="1:3">
      <c r="A67" s="189" t="s">
        <v>2752</v>
      </c>
      <c r="B67" s="160" t="s">
        <v>47</v>
      </c>
      <c r="C67" s="160" t="s">
        <v>47</v>
      </c>
    </row>
    <row r="68" s="220" customFormat="1" ht="20.25" customHeight="1" spans="1:3">
      <c r="A68" s="189" t="s">
        <v>2753</v>
      </c>
      <c r="B68" s="208">
        <f>SUM(B70:B72)</f>
        <v>0</v>
      </c>
      <c r="C68" s="208">
        <f>SUM(C70:C72)</f>
        <v>0</v>
      </c>
    </row>
    <row r="69" s="220" customFormat="1" ht="20.25" customHeight="1" spans="1:3">
      <c r="A69" s="189" t="s">
        <v>2754</v>
      </c>
      <c r="B69" s="160" t="s">
        <v>47</v>
      </c>
      <c r="C69" s="160" t="s">
        <v>47</v>
      </c>
    </row>
    <row r="70" s="220" customFormat="1" ht="20.25" customHeight="1" spans="1:3">
      <c r="A70" s="189" t="s">
        <v>2755</v>
      </c>
      <c r="B70" s="160" t="s">
        <v>47</v>
      </c>
      <c r="C70" s="160" t="s">
        <v>47</v>
      </c>
    </row>
    <row r="71" s="220" customFormat="1" ht="20.25" customHeight="1" spans="1:3">
      <c r="A71" s="189" t="s">
        <v>2756</v>
      </c>
      <c r="B71" s="160" t="s">
        <v>47</v>
      </c>
      <c r="C71" s="160" t="s">
        <v>47</v>
      </c>
    </row>
    <row r="72" s="220" customFormat="1" ht="20.25" customHeight="1" spans="1:3">
      <c r="A72" s="189" t="s">
        <v>2757</v>
      </c>
      <c r="B72" s="160" t="s">
        <v>47</v>
      </c>
      <c r="C72" s="160" t="s">
        <v>47</v>
      </c>
    </row>
    <row r="73" s="220" customFormat="1" ht="20.25" customHeight="1" spans="1:3">
      <c r="A73" s="189" t="s">
        <v>2669</v>
      </c>
      <c r="B73" s="208">
        <f>SUM(B74:B77)</f>
        <v>0</v>
      </c>
      <c r="C73" s="208">
        <f>SUM(C74:C77)</f>
        <v>0</v>
      </c>
    </row>
    <row r="74" s="220" customFormat="1" ht="20.25" customHeight="1" spans="1:3">
      <c r="A74" s="189" t="s">
        <v>2758</v>
      </c>
      <c r="B74" s="160" t="s">
        <v>47</v>
      </c>
      <c r="C74" s="160" t="s">
        <v>47</v>
      </c>
    </row>
    <row r="75" s="220" customFormat="1" ht="20.25" customHeight="1" spans="1:3">
      <c r="A75" s="189" t="s">
        <v>2759</v>
      </c>
      <c r="B75" s="160" t="s">
        <v>47</v>
      </c>
      <c r="C75" s="160" t="s">
        <v>47</v>
      </c>
    </row>
    <row r="76" s="220" customFormat="1" ht="20.25" customHeight="1" spans="1:3">
      <c r="A76" s="189" t="s">
        <v>2760</v>
      </c>
      <c r="B76" s="160" t="s">
        <v>47</v>
      </c>
      <c r="C76" s="160" t="s">
        <v>47</v>
      </c>
    </row>
    <row r="77" s="220" customFormat="1" ht="20.25" customHeight="1" spans="1:3">
      <c r="A77" s="189" t="s">
        <v>1502</v>
      </c>
      <c r="B77" s="160" t="s">
        <v>47</v>
      </c>
      <c r="C77" s="160" t="s">
        <v>47</v>
      </c>
    </row>
    <row r="78" s="220" customFormat="1" ht="20.25" customHeight="1" spans="1:3">
      <c r="A78" s="189" t="s">
        <v>1505</v>
      </c>
      <c r="B78" s="208">
        <f>SUM(B79,B95,B99,B100,B106,B110,B114,B118,B124,B127,B136)</f>
        <v>53741</v>
      </c>
      <c r="C78" s="208">
        <f>SUM(C79,C95,C99,C100,C106,C110,C114,C118,C124,C127,C136)</f>
        <v>17578</v>
      </c>
    </row>
    <row r="79" s="220" customFormat="1" ht="20.25" customHeight="1" spans="1:3">
      <c r="A79" s="189" t="s">
        <v>2761</v>
      </c>
      <c r="B79" s="208">
        <f>SUM(B80:B94)</f>
        <v>53538</v>
      </c>
      <c r="C79" s="208">
        <f>SUM(C80:C94)</f>
        <v>10709</v>
      </c>
    </row>
    <row r="80" s="220" customFormat="1" ht="20.25" customHeight="1" spans="1:3">
      <c r="A80" s="189" t="s">
        <v>2762</v>
      </c>
      <c r="B80" s="160">
        <v>1002</v>
      </c>
      <c r="C80" s="160">
        <v>10709</v>
      </c>
    </row>
    <row r="81" s="220" customFormat="1" ht="20.25" customHeight="1" spans="1:3">
      <c r="A81" s="189" t="s">
        <v>2763</v>
      </c>
      <c r="B81" s="160" t="s">
        <v>47</v>
      </c>
      <c r="C81" s="160" t="s">
        <v>47</v>
      </c>
    </row>
    <row r="82" s="220" customFormat="1" ht="20.25" customHeight="1" spans="1:3">
      <c r="A82" s="189" t="s">
        <v>2764</v>
      </c>
      <c r="B82" s="160" t="s">
        <v>47</v>
      </c>
      <c r="C82" s="160" t="s">
        <v>47</v>
      </c>
    </row>
    <row r="83" s="220" customFormat="1" ht="20.25" customHeight="1" spans="1:3">
      <c r="A83" s="189" t="s">
        <v>2765</v>
      </c>
      <c r="B83" s="160" t="s">
        <v>47</v>
      </c>
      <c r="C83" s="160" t="s">
        <v>47</v>
      </c>
    </row>
    <row r="84" s="220" customFormat="1" ht="20.25" customHeight="1" spans="1:3">
      <c r="A84" s="189" t="s">
        <v>2766</v>
      </c>
      <c r="B84" s="160" t="s">
        <v>47</v>
      </c>
      <c r="C84" s="160" t="s">
        <v>47</v>
      </c>
    </row>
    <row r="85" s="220" customFormat="1" ht="20.25" customHeight="1" spans="1:3">
      <c r="A85" s="189" t="s">
        <v>2767</v>
      </c>
      <c r="B85" s="160" t="s">
        <v>47</v>
      </c>
      <c r="C85" s="160" t="s">
        <v>47</v>
      </c>
    </row>
    <row r="86" s="220" customFormat="1" ht="20.25" customHeight="1" spans="1:3">
      <c r="A86" s="189" t="s">
        <v>2768</v>
      </c>
      <c r="B86" s="160" t="s">
        <v>47</v>
      </c>
      <c r="C86" s="160" t="s">
        <v>47</v>
      </c>
    </row>
    <row r="87" s="220" customFormat="1" ht="20.25" customHeight="1" spans="1:3">
      <c r="A87" s="189" t="s">
        <v>2769</v>
      </c>
      <c r="B87" s="160" t="s">
        <v>47</v>
      </c>
      <c r="C87" s="160" t="s">
        <v>47</v>
      </c>
    </row>
    <row r="88" s="220" customFormat="1" ht="20.25" customHeight="1" spans="1:3">
      <c r="A88" s="189" t="s">
        <v>2770</v>
      </c>
      <c r="B88" s="160" t="s">
        <v>47</v>
      </c>
      <c r="C88" s="160" t="s">
        <v>47</v>
      </c>
    </row>
    <row r="89" s="220" customFormat="1" ht="20.25" customHeight="1" spans="1:3">
      <c r="A89" s="189" t="s">
        <v>2771</v>
      </c>
      <c r="B89" s="160" t="s">
        <v>47</v>
      </c>
      <c r="C89" s="160" t="s">
        <v>47</v>
      </c>
    </row>
    <row r="90" s="220" customFormat="1" ht="20.25" customHeight="1" spans="1:3">
      <c r="A90" s="189" t="s">
        <v>2772</v>
      </c>
      <c r="B90" s="160" t="s">
        <v>47</v>
      </c>
      <c r="C90" s="160" t="s">
        <v>47</v>
      </c>
    </row>
    <row r="91" s="220" customFormat="1" ht="20.25" customHeight="1" spans="1:3">
      <c r="A91" s="189" t="s">
        <v>2773</v>
      </c>
      <c r="B91" s="160">
        <v>589</v>
      </c>
      <c r="C91" s="160" t="s">
        <v>47</v>
      </c>
    </row>
    <row r="92" s="220" customFormat="1" ht="20.25" customHeight="1" spans="1:3">
      <c r="A92" s="189" t="s">
        <v>2774</v>
      </c>
      <c r="B92" s="160" t="s">
        <v>47</v>
      </c>
      <c r="C92" s="160" t="s">
        <v>47</v>
      </c>
    </row>
    <row r="93" s="220" customFormat="1" ht="20.25" customHeight="1" spans="1:3">
      <c r="A93" s="189" t="s">
        <v>2775</v>
      </c>
      <c r="B93" s="160" t="s">
        <v>47</v>
      </c>
      <c r="C93" s="160" t="s">
        <v>47</v>
      </c>
    </row>
    <row r="94" s="220" customFormat="1" ht="20.25" customHeight="1" spans="1:3">
      <c r="A94" s="189" t="s">
        <v>2776</v>
      </c>
      <c r="B94" s="160">
        <v>51947</v>
      </c>
      <c r="C94" s="160" t="s">
        <v>47</v>
      </c>
    </row>
    <row r="95" s="220" customFormat="1" ht="20.25" customHeight="1" spans="1:3">
      <c r="A95" s="189" t="s">
        <v>2777</v>
      </c>
      <c r="B95" s="208">
        <f>SUM(B96:B98)</f>
        <v>0</v>
      </c>
      <c r="C95" s="208">
        <f>SUM(C96:C98)</f>
        <v>0</v>
      </c>
    </row>
    <row r="96" s="220" customFormat="1" ht="20.25" customHeight="1" spans="1:3">
      <c r="A96" s="189" t="s">
        <v>2762</v>
      </c>
      <c r="B96" s="160" t="s">
        <v>47</v>
      </c>
      <c r="C96" s="160" t="s">
        <v>47</v>
      </c>
    </row>
    <row r="97" s="220" customFormat="1" ht="20.25" customHeight="1" spans="1:3">
      <c r="A97" s="189" t="s">
        <v>2763</v>
      </c>
      <c r="B97" s="160" t="s">
        <v>47</v>
      </c>
      <c r="C97" s="160" t="s">
        <v>47</v>
      </c>
    </row>
    <row r="98" s="220" customFormat="1" ht="20.25" customHeight="1" spans="1:3">
      <c r="A98" s="189" t="s">
        <v>2778</v>
      </c>
      <c r="B98" s="160" t="s">
        <v>47</v>
      </c>
      <c r="C98" s="160" t="s">
        <v>47</v>
      </c>
    </row>
    <row r="99" s="220" customFormat="1" ht="20.25" customHeight="1" spans="1:3">
      <c r="A99" s="189" t="s">
        <v>2779</v>
      </c>
      <c r="B99" s="208" t="s">
        <v>47</v>
      </c>
      <c r="C99" s="208" t="s">
        <v>47</v>
      </c>
    </row>
    <row r="100" s="220" customFormat="1" ht="20.25" customHeight="1" spans="1:3">
      <c r="A100" s="189" t="s">
        <v>2780</v>
      </c>
      <c r="B100" s="208">
        <f>SUM(B101:B105)</f>
        <v>0</v>
      </c>
      <c r="C100" s="208">
        <f>SUM(C101:C105)</f>
        <v>180</v>
      </c>
    </row>
    <row r="101" s="220" customFormat="1" ht="20.25" customHeight="1" spans="1:3">
      <c r="A101" s="189" t="s">
        <v>2781</v>
      </c>
      <c r="B101" s="160" t="s">
        <v>47</v>
      </c>
      <c r="C101" s="160">
        <v>180</v>
      </c>
    </row>
    <row r="102" s="220" customFormat="1" ht="20.25" customHeight="1" spans="1:3">
      <c r="A102" s="189" t="s">
        <v>2782</v>
      </c>
      <c r="B102" s="160" t="s">
        <v>47</v>
      </c>
      <c r="C102" s="160" t="s">
        <v>47</v>
      </c>
    </row>
    <row r="103" s="220" customFormat="1" ht="20.25" customHeight="1" spans="1:3">
      <c r="A103" s="189" t="s">
        <v>2783</v>
      </c>
      <c r="B103" s="160" t="s">
        <v>47</v>
      </c>
      <c r="C103" s="160" t="s">
        <v>47</v>
      </c>
    </row>
    <row r="104" s="220" customFormat="1" ht="20.25" customHeight="1" spans="1:3">
      <c r="A104" s="189" t="s">
        <v>2784</v>
      </c>
      <c r="B104" s="160" t="s">
        <v>47</v>
      </c>
      <c r="C104" s="160" t="s">
        <v>47</v>
      </c>
    </row>
    <row r="105" s="220" customFormat="1" ht="20.25" customHeight="1" spans="1:3">
      <c r="A105" s="189" t="s">
        <v>2785</v>
      </c>
      <c r="B105" s="160" t="s">
        <v>47</v>
      </c>
      <c r="C105" s="160" t="s">
        <v>47</v>
      </c>
    </row>
    <row r="106" s="220" customFormat="1" ht="20.25" customHeight="1" spans="1:3">
      <c r="A106" s="189" t="s">
        <v>2786</v>
      </c>
      <c r="B106" s="208">
        <f>SUM(B107:B109)</f>
        <v>196</v>
      </c>
      <c r="C106" s="208">
        <f>SUM(C107:C109)</f>
        <v>400</v>
      </c>
    </row>
    <row r="107" s="220" customFormat="1" ht="20.25" customHeight="1" spans="1:3">
      <c r="A107" s="189" t="s">
        <v>2787</v>
      </c>
      <c r="B107" s="160">
        <v>60</v>
      </c>
      <c r="C107" s="160">
        <v>400</v>
      </c>
    </row>
    <row r="108" s="220" customFormat="1" ht="20.25" customHeight="1" spans="1:3">
      <c r="A108" s="189" t="s">
        <v>2788</v>
      </c>
      <c r="B108" s="160" t="s">
        <v>47</v>
      </c>
      <c r="C108" s="160" t="s">
        <v>47</v>
      </c>
    </row>
    <row r="109" s="220" customFormat="1" ht="20.25" customHeight="1" spans="1:3">
      <c r="A109" s="189" t="s">
        <v>2789</v>
      </c>
      <c r="B109" s="160">
        <v>136</v>
      </c>
      <c r="C109" s="160" t="s">
        <v>47</v>
      </c>
    </row>
    <row r="110" s="220" customFormat="1" ht="20.25" customHeight="1" spans="1:3">
      <c r="A110" s="189" t="s">
        <v>2790</v>
      </c>
      <c r="B110" s="208">
        <f>SUM(B111:B113)</f>
        <v>0</v>
      </c>
      <c r="C110" s="208">
        <f>SUM(C111:C113)</f>
        <v>0</v>
      </c>
    </row>
    <row r="111" s="220" customFormat="1" ht="20.25" customHeight="1" spans="1:3">
      <c r="A111" s="189" t="s">
        <v>2762</v>
      </c>
      <c r="B111" s="160" t="s">
        <v>47</v>
      </c>
      <c r="C111" s="160" t="s">
        <v>47</v>
      </c>
    </row>
    <row r="112" s="220" customFormat="1" ht="20.25" customHeight="1" spans="1:3">
      <c r="A112" s="189" t="s">
        <v>2763</v>
      </c>
      <c r="B112" s="160" t="s">
        <v>47</v>
      </c>
      <c r="C112" s="160" t="s">
        <v>47</v>
      </c>
    </row>
    <row r="113" s="220" customFormat="1" ht="20.25" customHeight="1" spans="1:3">
      <c r="A113" s="189" t="s">
        <v>2791</v>
      </c>
      <c r="B113" s="160" t="s">
        <v>47</v>
      </c>
      <c r="C113" s="160" t="s">
        <v>47</v>
      </c>
    </row>
    <row r="114" s="220" customFormat="1" ht="20.25" customHeight="1" spans="1:3">
      <c r="A114" s="189" t="s">
        <v>2792</v>
      </c>
      <c r="B114" s="208">
        <f>SUM(B115:B117)</f>
        <v>0</v>
      </c>
      <c r="C114" s="208">
        <f>SUM(C115:C117)</f>
        <v>0</v>
      </c>
    </row>
    <row r="115" s="220" customFormat="1" ht="20.25" customHeight="1" spans="1:3">
      <c r="A115" s="189" t="s">
        <v>2762</v>
      </c>
      <c r="B115" s="160" t="s">
        <v>47</v>
      </c>
      <c r="C115" s="160" t="s">
        <v>47</v>
      </c>
    </row>
    <row r="116" s="220" customFormat="1" ht="20.25" customHeight="1" spans="1:3">
      <c r="A116" s="189" t="s">
        <v>2763</v>
      </c>
      <c r="B116" s="160" t="s">
        <v>47</v>
      </c>
      <c r="C116" s="160" t="s">
        <v>47</v>
      </c>
    </row>
    <row r="117" s="220" customFormat="1" ht="20.25" customHeight="1" spans="1:3">
      <c r="A117" s="189" t="s">
        <v>2793</v>
      </c>
      <c r="B117" s="160" t="s">
        <v>47</v>
      </c>
      <c r="C117" s="160" t="s">
        <v>47</v>
      </c>
    </row>
    <row r="118" s="220" customFormat="1" ht="20.25" customHeight="1" spans="1:3">
      <c r="A118" s="189" t="s">
        <v>2794</v>
      </c>
      <c r="B118" s="208">
        <f>SUM(B119:B123)</f>
        <v>0</v>
      </c>
      <c r="C118" s="208">
        <f>SUM(C119:C123)</f>
        <v>0</v>
      </c>
    </row>
    <row r="119" s="220" customFormat="1" ht="20.25" customHeight="1" spans="1:3">
      <c r="A119" s="189" t="s">
        <v>2781</v>
      </c>
      <c r="B119" s="160" t="s">
        <v>47</v>
      </c>
      <c r="C119" s="160" t="s">
        <v>47</v>
      </c>
    </row>
    <row r="120" s="220" customFormat="1" ht="20.25" customHeight="1" spans="1:3">
      <c r="A120" s="189" t="s">
        <v>2782</v>
      </c>
      <c r="B120" s="160" t="s">
        <v>47</v>
      </c>
      <c r="C120" s="160" t="s">
        <v>47</v>
      </c>
    </row>
    <row r="121" s="220" customFormat="1" ht="20.25" customHeight="1" spans="1:3">
      <c r="A121" s="189" t="s">
        <v>2783</v>
      </c>
      <c r="B121" s="160" t="s">
        <v>47</v>
      </c>
      <c r="C121" s="160" t="s">
        <v>47</v>
      </c>
    </row>
    <row r="122" s="220" customFormat="1" ht="20.25" customHeight="1" spans="1:3">
      <c r="A122" s="189" t="s">
        <v>2784</v>
      </c>
      <c r="B122" s="160" t="s">
        <v>47</v>
      </c>
      <c r="C122" s="160" t="s">
        <v>47</v>
      </c>
    </row>
    <row r="123" s="220" customFormat="1" ht="20.25" customHeight="1" spans="1:3">
      <c r="A123" s="189" t="s">
        <v>2795</v>
      </c>
      <c r="B123" s="160" t="s">
        <v>47</v>
      </c>
      <c r="C123" s="160" t="s">
        <v>47</v>
      </c>
    </row>
    <row r="124" s="220" customFormat="1" ht="20.25" customHeight="1" spans="1:3">
      <c r="A124" s="189" t="s">
        <v>2796</v>
      </c>
      <c r="B124" s="208">
        <f>SUM(B125:B126)</f>
        <v>0</v>
      </c>
      <c r="C124" s="208">
        <f>SUM(C125:C126)</f>
        <v>0</v>
      </c>
    </row>
    <row r="125" s="220" customFormat="1" ht="20.25" customHeight="1" spans="1:3">
      <c r="A125" s="189" t="s">
        <v>2787</v>
      </c>
      <c r="B125" s="160" t="s">
        <v>47</v>
      </c>
      <c r="C125" s="160" t="s">
        <v>47</v>
      </c>
    </row>
    <row r="126" s="220" customFormat="1" ht="20.25" customHeight="1" spans="1:3">
      <c r="A126" s="189" t="s">
        <v>2797</v>
      </c>
      <c r="B126" s="160" t="s">
        <v>47</v>
      </c>
      <c r="C126" s="160" t="s">
        <v>47</v>
      </c>
    </row>
    <row r="127" s="220" customFormat="1" ht="20.25" customHeight="1" spans="1:3">
      <c r="A127" s="189" t="s">
        <v>2798</v>
      </c>
      <c r="B127" s="208">
        <f>SUM(B128:B135)</f>
        <v>0</v>
      </c>
      <c r="C127" s="208">
        <f>SUM(C128:C135)</f>
        <v>0</v>
      </c>
    </row>
    <row r="128" s="220" customFormat="1" ht="20.25" customHeight="1" spans="1:3">
      <c r="A128" s="189" t="s">
        <v>2762</v>
      </c>
      <c r="B128" s="160" t="s">
        <v>47</v>
      </c>
      <c r="C128" s="160" t="s">
        <v>47</v>
      </c>
    </row>
    <row r="129" s="220" customFormat="1" ht="20.25" customHeight="1" spans="1:3">
      <c r="A129" s="189" t="s">
        <v>2763</v>
      </c>
      <c r="B129" s="160" t="s">
        <v>47</v>
      </c>
      <c r="C129" s="160" t="s">
        <v>47</v>
      </c>
    </row>
    <row r="130" s="220" customFormat="1" ht="20.25" customHeight="1" spans="1:3">
      <c r="A130" s="189" t="s">
        <v>2764</v>
      </c>
      <c r="B130" s="160" t="s">
        <v>47</v>
      </c>
      <c r="C130" s="160" t="s">
        <v>47</v>
      </c>
    </row>
    <row r="131" s="220" customFormat="1" ht="20.25" customHeight="1" spans="1:3">
      <c r="A131" s="189" t="s">
        <v>2765</v>
      </c>
      <c r="B131" s="160" t="s">
        <v>47</v>
      </c>
      <c r="C131" s="160" t="s">
        <v>47</v>
      </c>
    </row>
    <row r="132" s="220" customFormat="1" ht="20.25" customHeight="1" spans="1:3">
      <c r="A132" s="189" t="s">
        <v>2768</v>
      </c>
      <c r="B132" s="160" t="s">
        <v>47</v>
      </c>
      <c r="C132" s="160" t="s">
        <v>47</v>
      </c>
    </row>
    <row r="133" s="220" customFormat="1" ht="20.25" customHeight="1" spans="1:3">
      <c r="A133" s="189" t="s">
        <v>2770</v>
      </c>
      <c r="B133" s="160" t="s">
        <v>47</v>
      </c>
      <c r="C133" s="160" t="s">
        <v>47</v>
      </c>
    </row>
    <row r="134" s="220" customFormat="1" ht="20.25" customHeight="1" spans="1:3">
      <c r="A134" s="189" t="s">
        <v>2771</v>
      </c>
      <c r="B134" s="160" t="s">
        <v>47</v>
      </c>
      <c r="C134" s="160" t="s">
        <v>47</v>
      </c>
    </row>
    <row r="135" s="220" customFormat="1" ht="20.25" customHeight="1" spans="1:3">
      <c r="A135" s="189" t="s">
        <v>2799</v>
      </c>
      <c r="B135" s="160" t="s">
        <v>47</v>
      </c>
      <c r="C135" s="160" t="s">
        <v>47</v>
      </c>
    </row>
    <row r="136" s="220" customFormat="1" ht="20.25" customHeight="1" spans="1:3">
      <c r="A136" s="189" t="s">
        <v>2669</v>
      </c>
      <c r="B136" s="208">
        <f>SUM(B137:B138)</f>
        <v>7</v>
      </c>
      <c r="C136" s="208">
        <f>SUM(C137:C138)</f>
        <v>6289</v>
      </c>
    </row>
    <row r="137" s="220" customFormat="1" ht="20.25" customHeight="1" spans="1:3">
      <c r="A137" s="189" t="s">
        <v>1528</v>
      </c>
      <c r="B137" s="160">
        <v>7</v>
      </c>
      <c r="C137" s="160">
        <v>6289</v>
      </c>
    </row>
    <row r="138" s="220" customFormat="1" ht="20.25" customHeight="1" spans="1:3">
      <c r="A138" s="189" t="s">
        <v>1540</v>
      </c>
      <c r="B138" s="160" t="s">
        <v>47</v>
      </c>
      <c r="C138" s="160" t="s">
        <v>47</v>
      </c>
    </row>
    <row r="139" s="220" customFormat="1" ht="20.25" customHeight="1" spans="1:3">
      <c r="A139" s="189" t="s">
        <v>1543</v>
      </c>
      <c r="B139" s="208">
        <f>SUM(B140,B145,B150,B155,B158,B163,B167,B171,B174)</f>
        <v>169</v>
      </c>
      <c r="C139" s="208">
        <f>SUM(C140,C145,C150,C155,C158,C163,C167,C171,C174)</f>
        <v>1483</v>
      </c>
    </row>
    <row r="140" s="220" customFormat="1" ht="20.25" customHeight="1" spans="1:3">
      <c r="A140" s="189" t="s">
        <v>2800</v>
      </c>
      <c r="B140" s="208">
        <f>SUM(B141:B144)</f>
        <v>7</v>
      </c>
      <c r="C140" s="208">
        <f>SUM(C141:C144)</f>
        <v>1200</v>
      </c>
    </row>
    <row r="141" s="220" customFormat="1" ht="20.25" customHeight="1" spans="1:3">
      <c r="A141" s="189" t="s">
        <v>2801</v>
      </c>
      <c r="B141" s="160">
        <v>7</v>
      </c>
      <c r="C141" s="160">
        <v>1200</v>
      </c>
    </row>
    <row r="142" s="220" customFormat="1" ht="20.25" customHeight="1" spans="1:3">
      <c r="A142" s="189" t="s">
        <v>2802</v>
      </c>
      <c r="B142" s="160" t="s">
        <v>47</v>
      </c>
      <c r="C142" s="160" t="s">
        <v>47</v>
      </c>
    </row>
    <row r="143" s="220" customFormat="1" ht="20.25" customHeight="1" spans="1:3">
      <c r="A143" s="189" t="s">
        <v>2803</v>
      </c>
      <c r="B143" s="160" t="s">
        <v>47</v>
      </c>
      <c r="C143" s="160" t="s">
        <v>47</v>
      </c>
    </row>
    <row r="144" s="220" customFormat="1" ht="20.25" customHeight="1" spans="1:3">
      <c r="A144" s="189" t="s">
        <v>2804</v>
      </c>
      <c r="B144" s="160" t="s">
        <v>47</v>
      </c>
      <c r="C144" s="160" t="s">
        <v>47</v>
      </c>
    </row>
    <row r="145" s="220" customFormat="1" ht="20.25" customHeight="1" spans="1:3">
      <c r="A145" s="189" t="s">
        <v>2805</v>
      </c>
      <c r="B145" s="208">
        <f>SUM(B146:B149)</f>
        <v>0</v>
      </c>
      <c r="C145" s="208">
        <f>SUM(C146:C149)</f>
        <v>0</v>
      </c>
    </row>
    <row r="146" s="220" customFormat="1" ht="20.25" customHeight="1" spans="1:3">
      <c r="A146" s="189" t="s">
        <v>2801</v>
      </c>
      <c r="B146" s="160" t="s">
        <v>47</v>
      </c>
      <c r="C146" s="160" t="s">
        <v>47</v>
      </c>
    </row>
    <row r="147" s="220" customFormat="1" ht="20.25" customHeight="1" spans="1:3">
      <c r="A147" s="189" t="s">
        <v>2802</v>
      </c>
      <c r="B147" s="160" t="s">
        <v>47</v>
      </c>
      <c r="C147" s="160" t="s">
        <v>47</v>
      </c>
    </row>
    <row r="148" s="220" customFormat="1" ht="20.25" customHeight="1" spans="1:3">
      <c r="A148" s="189" t="s">
        <v>2806</v>
      </c>
      <c r="B148" s="160" t="s">
        <v>47</v>
      </c>
      <c r="C148" s="160" t="s">
        <v>47</v>
      </c>
    </row>
    <row r="149" s="220" customFormat="1" ht="20.25" customHeight="1" spans="1:3">
      <c r="A149" s="189" t="s">
        <v>2807</v>
      </c>
      <c r="B149" s="160" t="s">
        <v>47</v>
      </c>
      <c r="C149" s="160" t="s">
        <v>47</v>
      </c>
    </row>
    <row r="150" s="220" customFormat="1" ht="20.25" customHeight="1" spans="1:3">
      <c r="A150" s="189" t="s">
        <v>2808</v>
      </c>
      <c r="B150" s="208">
        <f>SUM(B151:B154)</f>
        <v>0</v>
      </c>
      <c r="C150" s="208">
        <f>SUM(C151:C154)</f>
        <v>0</v>
      </c>
    </row>
    <row r="151" s="220" customFormat="1" ht="20.25" customHeight="1" spans="1:3">
      <c r="A151" s="189" t="s">
        <v>1679</v>
      </c>
      <c r="B151" s="160" t="s">
        <v>47</v>
      </c>
      <c r="C151" s="160" t="s">
        <v>47</v>
      </c>
    </row>
    <row r="152" s="220" customFormat="1" ht="20.25" customHeight="1" spans="1:3">
      <c r="A152" s="189" t="s">
        <v>2809</v>
      </c>
      <c r="B152" s="160" t="s">
        <v>47</v>
      </c>
      <c r="C152" s="160" t="s">
        <v>47</v>
      </c>
    </row>
    <row r="153" s="220" customFormat="1" ht="20.25" customHeight="1" spans="1:3">
      <c r="A153" s="189" t="s">
        <v>2810</v>
      </c>
      <c r="B153" s="160" t="s">
        <v>47</v>
      </c>
      <c r="C153" s="160" t="s">
        <v>47</v>
      </c>
    </row>
    <row r="154" s="220" customFormat="1" ht="20.25" customHeight="1" spans="1:3">
      <c r="A154" s="189" t="s">
        <v>2811</v>
      </c>
      <c r="B154" s="160" t="s">
        <v>47</v>
      </c>
      <c r="C154" s="160" t="s">
        <v>47</v>
      </c>
    </row>
    <row r="155" s="220" customFormat="1" ht="20.25" customHeight="1" spans="1:3">
      <c r="A155" s="189" t="s">
        <v>2812</v>
      </c>
      <c r="B155" s="208">
        <f>SUM(B156:B157)</f>
        <v>0</v>
      </c>
      <c r="C155" s="208">
        <f>SUM(C156:C157)</f>
        <v>0</v>
      </c>
    </row>
    <row r="156" s="220" customFormat="1" ht="20.25" customHeight="1" spans="1:3">
      <c r="A156" s="189" t="s">
        <v>2801</v>
      </c>
      <c r="B156" s="160" t="s">
        <v>47</v>
      </c>
      <c r="C156" s="160" t="s">
        <v>47</v>
      </c>
    </row>
    <row r="157" s="220" customFormat="1" ht="20.25" customHeight="1" spans="1:3">
      <c r="A157" s="189" t="s">
        <v>2813</v>
      </c>
      <c r="B157" s="160" t="s">
        <v>47</v>
      </c>
      <c r="C157" s="160" t="s">
        <v>47</v>
      </c>
    </row>
    <row r="158" s="220" customFormat="1" ht="20.25" customHeight="1" spans="1:3">
      <c r="A158" s="189" t="s">
        <v>2814</v>
      </c>
      <c r="B158" s="208">
        <f>SUM(B159:B162)</f>
        <v>0</v>
      </c>
      <c r="C158" s="208">
        <f>SUM(C159:C162)</f>
        <v>0</v>
      </c>
    </row>
    <row r="159" s="220" customFormat="1" ht="20.25" customHeight="1" spans="1:3">
      <c r="A159" s="189" t="s">
        <v>1679</v>
      </c>
      <c r="B159" s="160" t="s">
        <v>47</v>
      </c>
      <c r="C159" s="160" t="s">
        <v>47</v>
      </c>
    </row>
    <row r="160" s="220" customFormat="1" ht="20.25" customHeight="1" spans="1:3">
      <c r="A160" s="189" t="s">
        <v>2815</v>
      </c>
      <c r="B160" s="160" t="s">
        <v>47</v>
      </c>
      <c r="C160" s="160" t="s">
        <v>47</v>
      </c>
    </row>
    <row r="161" s="220" customFormat="1" ht="20.25" customHeight="1" spans="1:3">
      <c r="A161" s="189" t="s">
        <v>2810</v>
      </c>
      <c r="B161" s="160" t="s">
        <v>47</v>
      </c>
      <c r="C161" s="160" t="s">
        <v>47</v>
      </c>
    </row>
    <row r="162" s="220" customFormat="1" ht="20.25" customHeight="1" spans="1:3">
      <c r="A162" s="189" t="s">
        <v>2816</v>
      </c>
      <c r="B162" s="160" t="s">
        <v>47</v>
      </c>
      <c r="C162" s="160" t="s">
        <v>47</v>
      </c>
    </row>
    <row r="163" s="220" customFormat="1" ht="20.25" customHeight="1" spans="1:3">
      <c r="A163" s="191" t="s">
        <v>2817</v>
      </c>
      <c r="B163" s="208">
        <f>SUM(B164:B166)</f>
        <v>162</v>
      </c>
      <c r="C163" s="208">
        <f>SUM(C164:C166)</f>
        <v>283</v>
      </c>
    </row>
    <row r="164" s="220" customFormat="1" ht="20.25" customHeight="1" spans="1:3">
      <c r="A164" s="191" t="s">
        <v>2818</v>
      </c>
      <c r="B164" s="215">
        <v>145</v>
      </c>
      <c r="C164" s="215">
        <v>183</v>
      </c>
    </row>
    <row r="165" s="220" customFormat="1" ht="20.25" customHeight="1" spans="1:3">
      <c r="A165" s="191" t="s">
        <v>2801</v>
      </c>
      <c r="B165" s="215">
        <v>17</v>
      </c>
      <c r="C165" s="215">
        <v>100</v>
      </c>
    </row>
    <row r="166" s="220" customFormat="1" ht="20.25" customHeight="1" spans="1:3">
      <c r="A166" s="191" t="s">
        <v>2819</v>
      </c>
      <c r="B166" s="215" t="s">
        <v>47</v>
      </c>
      <c r="C166" s="215" t="s">
        <v>47</v>
      </c>
    </row>
    <row r="167" s="220" customFormat="1" ht="20.25" customHeight="1" spans="1:3">
      <c r="A167" s="191" t="s">
        <v>2820</v>
      </c>
      <c r="B167" s="208">
        <f>SUM(B168:B170)</f>
        <v>0</v>
      </c>
      <c r="C167" s="208">
        <f>SUM(C168:C170)</f>
        <v>0</v>
      </c>
    </row>
    <row r="168" s="220" customFormat="1" ht="20.25" customHeight="1" spans="1:3">
      <c r="A168" s="191" t="s">
        <v>2818</v>
      </c>
      <c r="B168" s="215" t="s">
        <v>47</v>
      </c>
      <c r="C168" s="215" t="s">
        <v>47</v>
      </c>
    </row>
    <row r="169" s="220" customFormat="1" ht="20.25" customHeight="1" spans="1:3">
      <c r="A169" s="191" t="s">
        <v>2801</v>
      </c>
      <c r="B169" s="215" t="s">
        <v>47</v>
      </c>
      <c r="C169" s="215" t="s">
        <v>47</v>
      </c>
    </row>
    <row r="170" s="220" customFormat="1" ht="20.25" customHeight="1" spans="1:3">
      <c r="A170" s="191" t="s">
        <v>2821</v>
      </c>
      <c r="B170" s="215" t="s">
        <v>47</v>
      </c>
      <c r="C170" s="215" t="s">
        <v>47</v>
      </c>
    </row>
    <row r="171" s="220" customFormat="1" ht="20.25" customHeight="1" spans="1:3">
      <c r="A171" s="191" t="s">
        <v>2822</v>
      </c>
      <c r="B171" s="208">
        <f>SUM(B172:B173)</f>
        <v>0</v>
      </c>
      <c r="C171" s="208">
        <f>SUM(C172:C173)</f>
        <v>0</v>
      </c>
    </row>
    <row r="172" s="220" customFormat="1" ht="20.25" customHeight="1" spans="1:3">
      <c r="A172" s="191" t="s">
        <v>2801</v>
      </c>
      <c r="B172" s="215" t="s">
        <v>47</v>
      </c>
      <c r="C172" s="215" t="s">
        <v>47</v>
      </c>
    </row>
    <row r="173" s="220" customFormat="1" ht="20.25" customHeight="1" spans="1:3">
      <c r="A173" s="191" t="s">
        <v>2823</v>
      </c>
      <c r="B173" s="215" t="s">
        <v>47</v>
      </c>
      <c r="C173" s="215" t="s">
        <v>47</v>
      </c>
    </row>
    <row r="174" s="220" customFormat="1" ht="20.25" customHeight="1" spans="1:3">
      <c r="A174" s="189" t="s">
        <v>2669</v>
      </c>
      <c r="B174" s="208">
        <f>SUM(B175:B177)</f>
        <v>0</v>
      </c>
      <c r="C174" s="208">
        <f>SUM(C175:C177)</f>
        <v>0</v>
      </c>
    </row>
    <row r="175" s="220" customFormat="1" ht="20.25" customHeight="1" spans="1:3">
      <c r="A175" s="189" t="s">
        <v>2824</v>
      </c>
      <c r="B175" s="160" t="s">
        <v>47</v>
      </c>
      <c r="C175" s="160" t="s">
        <v>47</v>
      </c>
    </row>
    <row r="176" s="220" customFormat="1" ht="20.25" customHeight="1" spans="1:3">
      <c r="A176" s="189" t="s">
        <v>2825</v>
      </c>
      <c r="B176" s="160" t="s">
        <v>47</v>
      </c>
      <c r="C176" s="160" t="s">
        <v>47</v>
      </c>
    </row>
    <row r="177" s="220" customFormat="1" ht="20.25" customHeight="1" spans="1:3">
      <c r="A177" s="189" t="s">
        <v>1729</v>
      </c>
      <c r="B177" s="160" t="s">
        <v>47</v>
      </c>
      <c r="C177" s="160" t="s">
        <v>47</v>
      </c>
    </row>
    <row r="178" s="220" customFormat="1" ht="20.25" customHeight="1" spans="1:3">
      <c r="A178" s="189" t="s">
        <v>1734</v>
      </c>
      <c r="B178" s="208">
        <f>SUM(B179,B184,B189,B198,B205,B215,B218,B222)</f>
        <v>0</v>
      </c>
      <c r="C178" s="208">
        <f>SUM(C179,C184,C189,C198,C205,C215,C218,C222)</f>
        <v>0</v>
      </c>
    </row>
    <row r="179" s="220" customFormat="1" ht="20.25" customHeight="1" spans="1:3">
      <c r="A179" s="189" t="s">
        <v>2826</v>
      </c>
      <c r="B179" s="208">
        <f>SUM(B180:B183)</f>
        <v>0</v>
      </c>
      <c r="C179" s="208">
        <f>SUM(C180:C183)</f>
        <v>0</v>
      </c>
    </row>
    <row r="180" s="220" customFormat="1" ht="20.25" customHeight="1" spans="1:3">
      <c r="A180" s="189" t="s">
        <v>1741</v>
      </c>
      <c r="B180" s="160" t="s">
        <v>47</v>
      </c>
      <c r="C180" s="160" t="s">
        <v>47</v>
      </c>
    </row>
    <row r="181" s="220" customFormat="1" ht="20.25" customHeight="1" spans="1:3">
      <c r="A181" s="189" t="s">
        <v>1743</v>
      </c>
      <c r="B181" s="160" t="s">
        <v>47</v>
      </c>
      <c r="C181" s="160" t="s">
        <v>47</v>
      </c>
    </row>
    <row r="182" s="220" customFormat="1" ht="20.25" customHeight="1" spans="1:3">
      <c r="A182" s="189" t="s">
        <v>2827</v>
      </c>
      <c r="B182" s="160" t="s">
        <v>47</v>
      </c>
      <c r="C182" s="160" t="s">
        <v>47</v>
      </c>
    </row>
    <row r="183" s="220" customFormat="1" ht="20.25" customHeight="1" spans="1:3">
      <c r="A183" s="189" t="s">
        <v>2828</v>
      </c>
      <c r="B183" s="160" t="s">
        <v>47</v>
      </c>
      <c r="C183" s="160" t="s">
        <v>47</v>
      </c>
    </row>
    <row r="184" s="220" customFormat="1" ht="20.25" customHeight="1" spans="1:3">
      <c r="A184" s="189" t="s">
        <v>2829</v>
      </c>
      <c r="B184" s="208">
        <f>SUM(B185:B188)</f>
        <v>0</v>
      </c>
      <c r="C184" s="208">
        <f>SUM(C185:C188)</f>
        <v>0</v>
      </c>
    </row>
    <row r="185" s="220" customFormat="1" ht="20.25" customHeight="1" spans="1:3">
      <c r="A185" s="189" t="s">
        <v>2827</v>
      </c>
      <c r="B185" s="160" t="s">
        <v>47</v>
      </c>
      <c r="C185" s="160" t="s">
        <v>47</v>
      </c>
    </row>
    <row r="186" s="220" customFormat="1" ht="20.25" customHeight="1" spans="1:3">
      <c r="A186" s="189" t="s">
        <v>2830</v>
      </c>
      <c r="B186" s="160" t="s">
        <v>47</v>
      </c>
      <c r="C186" s="160" t="s">
        <v>47</v>
      </c>
    </row>
    <row r="187" s="220" customFormat="1" ht="20.25" customHeight="1" spans="1:3">
      <c r="A187" s="189" t="s">
        <v>2831</v>
      </c>
      <c r="B187" s="160" t="s">
        <v>47</v>
      </c>
      <c r="C187" s="160" t="s">
        <v>47</v>
      </c>
    </row>
    <row r="188" s="220" customFormat="1" ht="20.25" customHeight="1" spans="1:3">
      <c r="A188" s="189" t="s">
        <v>2832</v>
      </c>
      <c r="B188" s="160" t="s">
        <v>47</v>
      </c>
      <c r="C188" s="160" t="s">
        <v>47</v>
      </c>
    </row>
    <row r="189" s="220" customFormat="1" ht="20.25" customHeight="1" spans="1:3">
      <c r="A189" s="189" t="s">
        <v>2833</v>
      </c>
      <c r="B189" s="208">
        <f>SUM(B190:B197)</f>
        <v>0</v>
      </c>
      <c r="C189" s="208">
        <f>SUM(C190:C197)</f>
        <v>0</v>
      </c>
    </row>
    <row r="190" s="220" customFormat="1" ht="20.25" customHeight="1" spans="1:3">
      <c r="A190" s="189" t="s">
        <v>2834</v>
      </c>
      <c r="B190" s="160" t="s">
        <v>47</v>
      </c>
      <c r="C190" s="160" t="s">
        <v>47</v>
      </c>
    </row>
    <row r="191" s="220" customFormat="1" ht="20.25" customHeight="1" spans="1:3">
      <c r="A191" s="189" t="s">
        <v>2835</v>
      </c>
      <c r="B191" s="160" t="s">
        <v>47</v>
      </c>
      <c r="C191" s="160" t="s">
        <v>47</v>
      </c>
    </row>
    <row r="192" s="220" customFormat="1" ht="20.25" customHeight="1" spans="1:3">
      <c r="A192" s="189" t="s">
        <v>2836</v>
      </c>
      <c r="B192" s="160" t="s">
        <v>47</v>
      </c>
      <c r="C192" s="160" t="s">
        <v>47</v>
      </c>
    </row>
    <row r="193" s="220" customFormat="1" ht="20.25" customHeight="1" spans="1:3">
      <c r="A193" s="189" t="s">
        <v>2837</v>
      </c>
      <c r="B193" s="160" t="s">
        <v>47</v>
      </c>
      <c r="C193" s="160" t="s">
        <v>47</v>
      </c>
    </row>
    <row r="194" s="220" customFormat="1" ht="20.25" customHeight="1" spans="1:3">
      <c r="A194" s="189" t="s">
        <v>2838</v>
      </c>
      <c r="B194" s="160" t="s">
        <v>47</v>
      </c>
      <c r="C194" s="160" t="s">
        <v>47</v>
      </c>
    </row>
    <row r="195" s="220" customFormat="1" ht="20.25" customHeight="1" spans="1:3">
      <c r="A195" s="189" t="s">
        <v>2839</v>
      </c>
      <c r="B195" s="160" t="s">
        <v>47</v>
      </c>
      <c r="C195" s="160" t="s">
        <v>47</v>
      </c>
    </row>
    <row r="196" s="220" customFormat="1" ht="20.25" customHeight="1" spans="1:3">
      <c r="A196" s="189" t="s">
        <v>2840</v>
      </c>
      <c r="B196" s="160" t="s">
        <v>47</v>
      </c>
      <c r="C196" s="160" t="s">
        <v>47</v>
      </c>
    </row>
    <row r="197" s="220" customFormat="1" ht="20.25" customHeight="1" spans="1:3">
      <c r="A197" s="189" t="s">
        <v>2841</v>
      </c>
      <c r="B197" s="160" t="s">
        <v>47</v>
      </c>
      <c r="C197" s="160" t="s">
        <v>47</v>
      </c>
    </row>
    <row r="198" s="220" customFormat="1" ht="20.25" customHeight="1" spans="1:3">
      <c r="A198" s="189" t="s">
        <v>2842</v>
      </c>
      <c r="B198" s="208">
        <f>SUM(B199:B204)</f>
        <v>0</v>
      </c>
      <c r="C198" s="208">
        <f>SUM(C199:C204)</f>
        <v>0</v>
      </c>
    </row>
    <row r="199" s="220" customFormat="1" ht="20.25" customHeight="1" spans="1:3">
      <c r="A199" s="189" t="s">
        <v>2843</v>
      </c>
      <c r="B199" s="160" t="s">
        <v>47</v>
      </c>
      <c r="C199" s="160" t="s">
        <v>47</v>
      </c>
    </row>
    <row r="200" s="220" customFormat="1" ht="20.25" customHeight="1" spans="1:3">
      <c r="A200" s="189" t="s">
        <v>2844</v>
      </c>
      <c r="B200" s="160" t="s">
        <v>47</v>
      </c>
      <c r="C200" s="160" t="s">
        <v>47</v>
      </c>
    </row>
    <row r="201" s="220" customFormat="1" ht="20.25" customHeight="1" spans="1:3">
      <c r="A201" s="189" t="s">
        <v>2845</v>
      </c>
      <c r="B201" s="160" t="s">
        <v>47</v>
      </c>
      <c r="C201" s="160" t="s">
        <v>47</v>
      </c>
    </row>
    <row r="202" s="220" customFormat="1" ht="20.25" customHeight="1" spans="1:3">
      <c r="A202" s="189" t="s">
        <v>2846</v>
      </c>
      <c r="B202" s="160" t="s">
        <v>47</v>
      </c>
      <c r="C202" s="160" t="s">
        <v>47</v>
      </c>
    </row>
    <row r="203" s="220" customFormat="1" ht="20.25" customHeight="1" spans="1:3">
      <c r="A203" s="189" t="s">
        <v>2847</v>
      </c>
      <c r="B203" s="160" t="s">
        <v>47</v>
      </c>
      <c r="C203" s="160" t="s">
        <v>47</v>
      </c>
    </row>
    <row r="204" s="220" customFormat="1" ht="20.25" customHeight="1" spans="1:3">
      <c r="A204" s="189" t="s">
        <v>2848</v>
      </c>
      <c r="B204" s="160" t="s">
        <v>47</v>
      </c>
      <c r="C204" s="160" t="s">
        <v>47</v>
      </c>
    </row>
    <row r="205" s="220" customFormat="1" ht="20.25" customHeight="1" spans="1:3">
      <c r="A205" s="189" t="s">
        <v>2849</v>
      </c>
      <c r="B205" s="208">
        <f>SUM(B206:B214)</f>
        <v>0</v>
      </c>
      <c r="C205" s="208">
        <f>SUM(C206:C214)</f>
        <v>0</v>
      </c>
    </row>
    <row r="206" s="220" customFormat="1" ht="20.25" customHeight="1" spans="1:3">
      <c r="A206" s="189" t="s">
        <v>2850</v>
      </c>
      <c r="B206" s="160" t="s">
        <v>47</v>
      </c>
      <c r="C206" s="160" t="s">
        <v>47</v>
      </c>
    </row>
    <row r="207" s="220" customFormat="1" ht="20.25" customHeight="1" spans="1:3">
      <c r="A207" s="189" t="s">
        <v>1799</v>
      </c>
      <c r="B207" s="160" t="s">
        <v>47</v>
      </c>
      <c r="C207" s="160" t="s">
        <v>47</v>
      </c>
    </row>
    <row r="208" s="220" customFormat="1" ht="20.25" customHeight="1" spans="1:3">
      <c r="A208" s="189" t="s">
        <v>2851</v>
      </c>
      <c r="B208" s="160" t="s">
        <v>47</v>
      </c>
      <c r="C208" s="160" t="s">
        <v>47</v>
      </c>
    </row>
    <row r="209" s="220" customFormat="1" ht="20.25" customHeight="1" spans="1:3">
      <c r="A209" s="189" t="s">
        <v>2852</v>
      </c>
      <c r="B209" s="160" t="s">
        <v>47</v>
      </c>
      <c r="C209" s="160" t="s">
        <v>47</v>
      </c>
    </row>
    <row r="210" s="220" customFormat="1" ht="20.25" customHeight="1" spans="1:3">
      <c r="A210" s="189" t="s">
        <v>2853</v>
      </c>
      <c r="B210" s="160" t="s">
        <v>47</v>
      </c>
      <c r="C210" s="160" t="s">
        <v>47</v>
      </c>
    </row>
    <row r="211" s="220" customFormat="1" ht="20.25" customHeight="1" spans="1:3">
      <c r="A211" s="207" t="s">
        <v>2854</v>
      </c>
      <c r="B211" s="160" t="s">
        <v>47</v>
      </c>
      <c r="C211" s="160" t="s">
        <v>47</v>
      </c>
    </row>
    <row r="212" s="220" customFormat="1" ht="20.25" customHeight="1" spans="1:3">
      <c r="A212" s="189" t="s">
        <v>2855</v>
      </c>
      <c r="B212" s="160" t="s">
        <v>47</v>
      </c>
      <c r="C212" s="160" t="s">
        <v>47</v>
      </c>
    </row>
    <row r="213" s="220" customFormat="1" ht="20.25" customHeight="1" spans="1:3">
      <c r="A213" s="189" t="s">
        <v>2856</v>
      </c>
      <c r="B213" s="160" t="s">
        <v>47</v>
      </c>
      <c r="C213" s="160" t="s">
        <v>47</v>
      </c>
    </row>
    <row r="214" s="220" customFormat="1" ht="20.25" customHeight="1" spans="1:3">
      <c r="A214" s="189" t="s">
        <v>2857</v>
      </c>
      <c r="B214" s="160" t="s">
        <v>47</v>
      </c>
      <c r="C214" s="160" t="s">
        <v>47</v>
      </c>
    </row>
    <row r="215" s="220" customFormat="1" ht="20.25" customHeight="1" spans="1:3">
      <c r="A215" s="189" t="s">
        <v>2858</v>
      </c>
      <c r="B215" s="208">
        <f>SUM(B216:B217)</f>
        <v>0</v>
      </c>
      <c r="C215" s="208">
        <f>SUM(C216:C217)</f>
        <v>0</v>
      </c>
    </row>
    <row r="216" s="220" customFormat="1" ht="20.25" customHeight="1" spans="1:3">
      <c r="A216" s="189" t="s">
        <v>1741</v>
      </c>
      <c r="B216" s="160" t="s">
        <v>47</v>
      </c>
      <c r="C216" s="160" t="s">
        <v>47</v>
      </c>
    </row>
    <row r="217" s="220" customFormat="1" ht="20.25" customHeight="1" spans="1:3">
      <c r="A217" s="189" t="s">
        <v>2859</v>
      </c>
      <c r="B217" s="160" t="s">
        <v>47</v>
      </c>
      <c r="C217" s="160" t="s">
        <v>47</v>
      </c>
    </row>
    <row r="218" s="220" customFormat="1" ht="20.25" customHeight="1" spans="1:3">
      <c r="A218" s="189" t="s">
        <v>2860</v>
      </c>
      <c r="B218" s="208">
        <f>SUM(B219:B220)</f>
        <v>0</v>
      </c>
      <c r="C218" s="208">
        <f>SUM(C219:C220)</f>
        <v>0</v>
      </c>
    </row>
    <row r="219" s="220" customFormat="1" ht="20.25" customHeight="1" spans="1:3">
      <c r="A219" s="189" t="s">
        <v>1741</v>
      </c>
      <c r="B219" s="160" t="s">
        <v>47</v>
      </c>
      <c r="C219" s="160" t="s">
        <v>47</v>
      </c>
    </row>
    <row r="220" s="220" customFormat="1" ht="20.25" customHeight="1" spans="1:3">
      <c r="A220" s="189" t="s">
        <v>2861</v>
      </c>
      <c r="B220" s="160" t="s">
        <v>47</v>
      </c>
      <c r="C220" s="160" t="s">
        <v>47</v>
      </c>
    </row>
    <row r="221" s="220" customFormat="1" ht="20.25" customHeight="1" spans="1:3">
      <c r="A221" s="189" t="s">
        <v>2862</v>
      </c>
      <c r="B221" s="160" t="s">
        <v>47</v>
      </c>
      <c r="C221" s="160" t="s">
        <v>47</v>
      </c>
    </row>
    <row r="222" s="220" customFormat="1" ht="20.25" customHeight="1" spans="1:3">
      <c r="A222" s="189" t="s">
        <v>2669</v>
      </c>
      <c r="B222" s="208">
        <f>SUM(B223:B227)</f>
        <v>0</v>
      </c>
      <c r="C222" s="208">
        <f>SUM(C223:C227)</f>
        <v>0</v>
      </c>
    </row>
    <row r="223" s="220" customFormat="1" ht="20.25" customHeight="1" spans="1:3">
      <c r="A223" s="189" t="s">
        <v>1736</v>
      </c>
      <c r="B223" s="160" t="s">
        <v>47</v>
      </c>
      <c r="C223" s="160" t="s">
        <v>47</v>
      </c>
    </row>
    <row r="224" s="220" customFormat="1" ht="20.25" customHeight="1" spans="1:3">
      <c r="A224" s="189" t="s">
        <v>1775</v>
      </c>
      <c r="B224" s="160" t="s">
        <v>47</v>
      </c>
      <c r="C224" s="160" t="s">
        <v>47</v>
      </c>
    </row>
    <row r="225" s="220" customFormat="1" ht="20.25" customHeight="1" spans="1:3">
      <c r="A225" s="189" t="s">
        <v>1792</v>
      </c>
      <c r="B225" s="160" t="s">
        <v>47</v>
      </c>
      <c r="C225" s="160" t="s">
        <v>47</v>
      </c>
    </row>
    <row r="226" s="220" customFormat="1" ht="20.25" customHeight="1" spans="1:3">
      <c r="A226" s="189" t="s">
        <v>1809</v>
      </c>
      <c r="B226" s="160" t="s">
        <v>47</v>
      </c>
      <c r="C226" s="160" t="s">
        <v>47</v>
      </c>
    </row>
    <row r="227" s="220" customFormat="1" ht="20.25" customHeight="1" spans="1:3">
      <c r="A227" s="189" t="s">
        <v>1829</v>
      </c>
      <c r="B227" s="160" t="s">
        <v>47</v>
      </c>
      <c r="C227" s="160" t="s">
        <v>47</v>
      </c>
    </row>
    <row r="228" s="220" customFormat="1" ht="20.25" customHeight="1" spans="1:3">
      <c r="A228" s="189" t="s">
        <v>1834</v>
      </c>
      <c r="B228" s="208">
        <f>SUM(B229,B233)</f>
        <v>0</v>
      </c>
      <c r="C228" s="208">
        <f>SUM(C229,C233)</f>
        <v>65</v>
      </c>
    </row>
    <row r="229" s="220" customFormat="1" ht="20.25" customHeight="1" spans="1:3">
      <c r="A229" s="189" t="s">
        <v>2863</v>
      </c>
      <c r="B229" s="208">
        <f>SUM(B230:B232)</f>
        <v>0</v>
      </c>
      <c r="C229" s="208">
        <f>SUM(C230:C232)</f>
        <v>0</v>
      </c>
    </row>
    <row r="230" s="220" customFormat="1" ht="20.25" customHeight="1" spans="1:3">
      <c r="A230" s="189" t="s">
        <v>2864</v>
      </c>
      <c r="B230" s="160" t="s">
        <v>47</v>
      </c>
      <c r="C230" s="160" t="s">
        <v>47</v>
      </c>
    </row>
    <row r="231" s="220" customFormat="1" ht="20.25" customHeight="1" spans="1:3">
      <c r="A231" s="189" t="s">
        <v>2865</v>
      </c>
      <c r="B231" s="160" t="s">
        <v>47</v>
      </c>
      <c r="C231" s="160" t="s">
        <v>47</v>
      </c>
    </row>
    <row r="232" s="220" customFormat="1" ht="20.25" customHeight="1" spans="1:3">
      <c r="A232" s="189" t="s">
        <v>2866</v>
      </c>
      <c r="B232" s="160" t="s">
        <v>47</v>
      </c>
      <c r="C232" s="160" t="s">
        <v>47</v>
      </c>
    </row>
    <row r="233" s="220" customFormat="1" ht="20.25" customHeight="1" spans="1:3">
      <c r="A233" s="189" t="s">
        <v>2669</v>
      </c>
      <c r="B233" s="208">
        <f>SUM(B234:B237)</f>
        <v>0</v>
      </c>
      <c r="C233" s="208">
        <f>SUM(C234:C237)</f>
        <v>65</v>
      </c>
    </row>
    <row r="234" s="220" customFormat="1" ht="20.25" customHeight="1" spans="1:3">
      <c r="A234" s="189" t="s">
        <v>1836</v>
      </c>
      <c r="B234" s="160" t="s">
        <v>47</v>
      </c>
      <c r="C234" s="160" t="s">
        <v>47</v>
      </c>
    </row>
    <row r="235" s="220" customFormat="1" ht="20.25" customHeight="1" spans="1:3">
      <c r="A235" s="189" t="s">
        <v>1853</v>
      </c>
      <c r="B235" s="160" t="s">
        <v>47</v>
      </c>
      <c r="C235" s="160">
        <v>65</v>
      </c>
    </row>
    <row r="236" s="220" customFormat="1" ht="20.25" customHeight="1" spans="1:3">
      <c r="A236" s="189" t="s">
        <v>2867</v>
      </c>
      <c r="B236" s="160" t="s">
        <v>47</v>
      </c>
      <c r="C236" s="160" t="s">
        <v>47</v>
      </c>
    </row>
    <row r="237" s="220" customFormat="1" ht="20.25" customHeight="1" spans="1:3">
      <c r="A237" s="189" t="s">
        <v>1931</v>
      </c>
      <c r="B237" s="160" t="s">
        <v>47</v>
      </c>
      <c r="C237" s="160" t="s">
        <v>47</v>
      </c>
    </row>
    <row r="238" s="220" customFormat="1" ht="20.25" customHeight="1" spans="1:3">
      <c r="A238" s="189" t="s">
        <v>1974</v>
      </c>
      <c r="B238" s="208">
        <f>SUM(B239:B240)</f>
        <v>0</v>
      </c>
      <c r="C238" s="208">
        <f>SUM(C239:C240)</f>
        <v>0</v>
      </c>
    </row>
    <row r="239" s="220" customFormat="1" ht="20.25" customHeight="1" spans="1:3">
      <c r="A239" s="189" t="s">
        <v>2868</v>
      </c>
      <c r="B239" s="160" t="s">
        <v>47</v>
      </c>
      <c r="C239" s="160" t="s">
        <v>47</v>
      </c>
    </row>
    <row r="240" s="220" customFormat="1" ht="20.25" customHeight="1" spans="1:3">
      <c r="A240" s="189" t="s">
        <v>2869</v>
      </c>
      <c r="B240" s="160" t="s">
        <v>47</v>
      </c>
      <c r="C240" s="160" t="s">
        <v>47</v>
      </c>
    </row>
    <row r="241" s="220" customFormat="1" ht="20.25" customHeight="1" spans="1:3">
      <c r="A241" s="189" t="s">
        <v>2047</v>
      </c>
      <c r="B241" s="208">
        <f>SUM(B242)</f>
        <v>0</v>
      </c>
      <c r="C241" s="208">
        <f>SUM(C242)</f>
        <v>500</v>
      </c>
    </row>
    <row r="242" s="220" customFormat="1" ht="20.25" customHeight="1" spans="1:3">
      <c r="A242" s="225" t="s">
        <v>2870</v>
      </c>
      <c r="B242" s="208">
        <f>SUM(B243:B244)</f>
        <v>0</v>
      </c>
      <c r="C242" s="208">
        <f>SUM(C243:C244)</f>
        <v>500</v>
      </c>
    </row>
    <row r="243" s="220" customFormat="1" ht="20.25" customHeight="1" spans="1:3">
      <c r="A243" s="225" t="s">
        <v>2871</v>
      </c>
      <c r="B243" s="160" t="s">
        <v>47</v>
      </c>
      <c r="C243" s="160" t="s">
        <v>47</v>
      </c>
    </row>
    <row r="244" s="220" customFormat="1" ht="20.25" customHeight="1" spans="1:3">
      <c r="A244" s="225" t="s">
        <v>2872</v>
      </c>
      <c r="B244" s="160" t="s">
        <v>47</v>
      </c>
      <c r="C244" s="160">
        <v>500</v>
      </c>
    </row>
    <row r="245" s="220" customFormat="1" ht="20.25" customHeight="1" spans="1:3">
      <c r="A245" s="189" t="s">
        <v>2129</v>
      </c>
      <c r="B245" s="208">
        <f>SUM(B246)</f>
        <v>0</v>
      </c>
      <c r="C245" s="208">
        <f>SUM(C246)</f>
        <v>0</v>
      </c>
    </row>
    <row r="246" s="220" customFormat="1" ht="20.25" customHeight="1" spans="1:3">
      <c r="A246" s="189" t="s">
        <v>2669</v>
      </c>
      <c r="B246" s="208">
        <f>SUM(B247:B248)</f>
        <v>0</v>
      </c>
      <c r="C246" s="208">
        <f>SUM(C247:C248)</f>
        <v>0</v>
      </c>
    </row>
    <row r="247" s="220" customFormat="1" ht="20.25" customHeight="1" spans="1:3">
      <c r="A247" s="189" t="s">
        <v>2873</v>
      </c>
      <c r="B247" s="160" t="s">
        <v>47</v>
      </c>
      <c r="C247" s="160" t="s">
        <v>47</v>
      </c>
    </row>
    <row r="248" s="220" customFormat="1" ht="20.25" customHeight="1" spans="1:3">
      <c r="A248" s="189" t="s">
        <v>2874</v>
      </c>
      <c r="B248" s="160" t="s">
        <v>47</v>
      </c>
      <c r="C248" s="160" t="s">
        <v>47</v>
      </c>
    </row>
    <row r="249" s="220" customFormat="1" ht="20.25" customHeight="1" spans="1:3">
      <c r="A249" s="189" t="s">
        <v>2167</v>
      </c>
      <c r="B249" s="208">
        <f>SUM(B250)</f>
        <v>0</v>
      </c>
      <c r="C249" s="208">
        <f>SUM(C250)</f>
        <v>0</v>
      </c>
    </row>
    <row r="250" s="220" customFormat="1" ht="20.25" customHeight="1" spans="1:3">
      <c r="A250" s="189" t="s">
        <v>2669</v>
      </c>
      <c r="B250" s="208">
        <f>SUM(B251:B252)</f>
        <v>0</v>
      </c>
      <c r="C250" s="208">
        <f>SUM(C251:C252)</f>
        <v>0</v>
      </c>
    </row>
    <row r="251" s="220" customFormat="1" ht="20.25" customHeight="1" spans="1:3">
      <c r="A251" s="189" t="s">
        <v>2192</v>
      </c>
      <c r="B251" s="160" t="s">
        <v>47</v>
      </c>
      <c r="C251" s="160" t="s">
        <v>47</v>
      </c>
    </row>
    <row r="252" s="220" customFormat="1" ht="20.25" customHeight="1" spans="1:3">
      <c r="A252" s="189" t="s">
        <v>2875</v>
      </c>
      <c r="B252" s="160" t="s">
        <v>47</v>
      </c>
      <c r="C252" s="160" t="s">
        <v>47</v>
      </c>
    </row>
    <row r="253" s="220" customFormat="1" ht="20.25" customHeight="1" spans="1:3">
      <c r="A253" s="189" t="s">
        <v>2253</v>
      </c>
      <c r="B253" s="208">
        <f>SUM(B254)</f>
        <v>0</v>
      </c>
      <c r="C253" s="208">
        <f>SUM(C254)</f>
        <v>0</v>
      </c>
    </row>
    <row r="254" s="220" customFormat="1" ht="20.25" customHeight="1" spans="1:3">
      <c r="A254" s="189" t="s">
        <v>2669</v>
      </c>
      <c r="B254" s="208">
        <f>SUM(B255:B257)</f>
        <v>0</v>
      </c>
      <c r="C254" s="208">
        <f>SUM(C255:C257)</f>
        <v>0</v>
      </c>
    </row>
    <row r="255" s="220" customFormat="1" ht="20.25" customHeight="1" spans="1:3">
      <c r="A255" s="189" t="s">
        <v>2318</v>
      </c>
      <c r="B255" s="160" t="s">
        <v>47</v>
      </c>
      <c r="C255" s="160" t="s">
        <v>47</v>
      </c>
    </row>
    <row r="256" s="220" customFormat="1" ht="20.25" customHeight="1" spans="1:3">
      <c r="A256" s="189" t="s">
        <v>2876</v>
      </c>
      <c r="B256" s="160" t="s">
        <v>47</v>
      </c>
      <c r="C256" s="160" t="s">
        <v>47</v>
      </c>
    </row>
    <row r="257" s="220" customFormat="1" ht="20.25" customHeight="1" spans="1:3">
      <c r="A257" s="189" t="s">
        <v>2877</v>
      </c>
      <c r="B257" s="160" t="s">
        <v>47</v>
      </c>
      <c r="C257" s="160" t="s">
        <v>47</v>
      </c>
    </row>
    <row r="258" s="220" customFormat="1" ht="20.25" customHeight="1" spans="1:3">
      <c r="A258" s="189" t="s">
        <v>2045</v>
      </c>
      <c r="B258" s="208">
        <f>SUM(B259,B263,B272,B273,B275,B287)</f>
        <v>7677</v>
      </c>
      <c r="C258" s="208">
        <f>SUM(C259,C263,C272,C273,C275,C287)</f>
        <v>417</v>
      </c>
    </row>
    <row r="259" s="220" customFormat="1" ht="20.25" customHeight="1" spans="1:3">
      <c r="A259" s="189" t="s">
        <v>2878</v>
      </c>
      <c r="B259" s="208">
        <f>SUM(B260:B262)</f>
        <v>7612</v>
      </c>
      <c r="C259" s="208">
        <f>SUM(C260:C262)</f>
        <v>0</v>
      </c>
    </row>
    <row r="260" s="220" customFormat="1" ht="20.25" customHeight="1" spans="1:3">
      <c r="A260" s="189" t="s">
        <v>2879</v>
      </c>
      <c r="B260" s="160" t="s">
        <v>47</v>
      </c>
      <c r="C260" s="160" t="s">
        <v>47</v>
      </c>
    </row>
    <row r="261" s="220" customFormat="1" ht="20.25" customHeight="1" spans="1:3">
      <c r="A261" s="189" t="s">
        <v>2880</v>
      </c>
      <c r="B261" s="160" t="s">
        <v>47</v>
      </c>
      <c r="C261" s="160" t="s">
        <v>47</v>
      </c>
    </row>
    <row r="262" s="220" customFormat="1" ht="20.25" customHeight="1" spans="1:3">
      <c r="A262" s="189" t="s">
        <v>2881</v>
      </c>
      <c r="B262" s="160">
        <v>7612</v>
      </c>
      <c r="C262" s="160" t="s">
        <v>47</v>
      </c>
    </row>
    <row r="263" s="220" customFormat="1" ht="20.25" customHeight="1" spans="1:3">
      <c r="A263" s="189" t="s">
        <v>2882</v>
      </c>
      <c r="B263" s="208">
        <f>SUM(B264:B271)</f>
        <v>0</v>
      </c>
      <c r="C263" s="208">
        <f>SUM(C264:C271)</f>
        <v>0</v>
      </c>
    </row>
    <row r="264" s="220" customFormat="1" ht="16.5" customHeight="1" spans="1:3">
      <c r="A264" s="189" t="s">
        <v>2883</v>
      </c>
      <c r="B264" s="160" t="s">
        <v>47</v>
      </c>
      <c r="C264" s="160" t="s">
        <v>47</v>
      </c>
    </row>
    <row r="265" s="220" customFormat="1" ht="20.25" customHeight="1" spans="1:3">
      <c r="A265" s="189" t="s">
        <v>2884</v>
      </c>
      <c r="B265" s="160" t="s">
        <v>47</v>
      </c>
      <c r="C265" s="160" t="s">
        <v>47</v>
      </c>
    </row>
    <row r="266" s="220" customFormat="1" ht="20.25" customHeight="1" spans="1:3">
      <c r="A266" s="189" t="s">
        <v>2885</v>
      </c>
      <c r="B266" s="160" t="s">
        <v>47</v>
      </c>
      <c r="C266" s="160" t="s">
        <v>47</v>
      </c>
    </row>
    <row r="267" s="220" customFormat="1" ht="15" spans="1:3">
      <c r="A267" s="189" t="s">
        <v>2886</v>
      </c>
      <c r="B267" s="160" t="s">
        <v>47</v>
      </c>
      <c r="C267" s="160" t="s">
        <v>47</v>
      </c>
    </row>
    <row r="268" s="220" customFormat="1" ht="15" spans="1:3">
      <c r="A268" s="189" t="s">
        <v>2887</v>
      </c>
      <c r="B268" s="160" t="s">
        <v>47</v>
      </c>
      <c r="C268" s="160" t="s">
        <v>47</v>
      </c>
    </row>
    <row r="269" s="220" customFormat="1" ht="15" spans="1:3">
      <c r="A269" s="189" t="s">
        <v>2888</v>
      </c>
      <c r="B269" s="160" t="s">
        <v>47</v>
      </c>
      <c r="C269" s="160" t="s">
        <v>47</v>
      </c>
    </row>
    <row r="270" s="220" customFormat="1" ht="15" spans="1:3">
      <c r="A270" s="189" t="s">
        <v>2889</v>
      </c>
      <c r="B270" s="160" t="s">
        <v>47</v>
      </c>
      <c r="C270" s="160" t="s">
        <v>47</v>
      </c>
    </row>
    <row r="271" s="220" customFormat="1" ht="15" spans="1:3">
      <c r="A271" s="189" t="s">
        <v>2890</v>
      </c>
      <c r="B271" s="160" t="s">
        <v>47</v>
      </c>
      <c r="C271" s="160" t="s">
        <v>47</v>
      </c>
    </row>
    <row r="272" s="220" customFormat="1" ht="15" spans="1:3">
      <c r="A272" s="189" t="s">
        <v>2891</v>
      </c>
      <c r="B272" s="160" t="s">
        <v>47</v>
      </c>
      <c r="C272" s="160" t="s">
        <v>47</v>
      </c>
    </row>
    <row r="273" s="220" customFormat="1" ht="15" spans="1:3">
      <c r="A273" s="189" t="s">
        <v>2892</v>
      </c>
      <c r="B273" s="208">
        <f>SUM(B274)</f>
        <v>0</v>
      </c>
      <c r="C273" s="208">
        <f>SUM(C274)</f>
        <v>0</v>
      </c>
    </row>
    <row r="274" s="220" customFormat="1" ht="15" spans="1:3">
      <c r="A274" s="189" t="s">
        <v>2892</v>
      </c>
      <c r="B274" s="160" t="s">
        <v>47</v>
      </c>
      <c r="C274" s="160" t="s">
        <v>47</v>
      </c>
    </row>
    <row r="275" s="220" customFormat="1" ht="15" spans="1:3">
      <c r="A275" s="189" t="s">
        <v>2893</v>
      </c>
      <c r="B275" s="208">
        <f>SUM(B276:B286)</f>
        <v>65</v>
      </c>
      <c r="C275" s="208">
        <f>SUM(C276:C286)</f>
        <v>417</v>
      </c>
    </row>
    <row r="276" s="220" customFormat="1" ht="15" spans="1:3">
      <c r="A276" s="189" t="s">
        <v>2894</v>
      </c>
      <c r="B276" s="160" t="s">
        <v>47</v>
      </c>
      <c r="C276" s="160" t="s">
        <v>47</v>
      </c>
    </row>
    <row r="277" s="220" customFormat="1" ht="15" spans="1:3">
      <c r="A277" s="189" t="s">
        <v>2895</v>
      </c>
      <c r="B277" s="160">
        <v>52</v>
      </c>
      <c r="C277" s="160">
        <v>225</v>
      </c>
    </row>
    <row r="278" s="220" customFormat="1" ht="15" spans="1:3">
      <c r="A278" s="189" t="s">
        <v>2896</v>
      </c>
      <c r="B278" s="160">
        <v>10</v>
      </c>
      <c r="C278" s="160">
        <v>180</v>
      </c>
    </row>
    <row r="279" s="220" customFormat="1" ht="15" spans="1:3">
      <c r="A279" s="189" t="s">
        <v>2897</v>
      </c>
      <c r="B279" s="160">
        <v>1</v>
      </c>
      <c r="C279" s="160">
        <v>12</v>
      </c>
    </row>
    <row r="280" s="220" customFormat="1" ht="15" spans="1:3">
      <c r="A280" s="189" t="s">
        <v>2898</v>
      </c>
      <c r="B280" s="160" t="s">
        <v>47</v>
      </c>
      <c r="C280" s="160" t="s">
        <v>47</v>
      </c>
    </row>
    <row r="281" s="220" customFormat="1" ht="15" spans="1:3">
      <c r="A281" s="189" t="s">
        <v>2899</v>
      </c>
      <c r="B281" s="160">
        <v>2</v>
      </c>
      <c r="C281" s="160" t="s">
        <v>47</v>
      </c>
    </row>
    <row r="282" s="220" customFormat="1" ht="15" spans="1:3">
      <c r="A282" s="189" t="s">
        <v>2900</v>
      </c>
      <c r="B282" s="160" t="s">
        <v>47</v>
      </c>
      <c r="C282" s="160" t="s">
        <v>47</v>
      </c>
    </row>
    <row r="283" s="220" customFormat="1" ht="15" spans="1:3">
      <c r="A283" s="189" t="s">
        <v>2901</v>
      </c>
      <c r="B283" s="160" t="s">
        <v>47</v>
      </c>
      <c r="C283" s="160" t="s">
        <v>47</v>
      </c>
    </row>
    <row r="284" s="220" customFormat="1" ht="15" spans="1:3">
      <c r="A284" s="189" t="s">
        <v>2902</v>
      </c>
      <c r="B284" s="160" t="s">
        <v>47</v>
      </c>
      <c r="C284" s="160" t="s">
        <v>47</v>
      </c>
    </row>
    <row r="285" s="220" customFormat="1" ht="15" spans="1:3">
      <c r="A285" s="189" t="s">
        <v>2903</v>
      </c>
      <c r="B285" s="160" t="s">
        <v>47</v>
      </c>
      <c r="C285" s="160" t="s">
        <v>47</v>
      </c>
    </row>
    <row r="286" s="220" customFormat="1" ht="15" spans="1:3">
      <c r="A286" s="189" t="s">
        <v>2904</v>
      </c>
      <c r="B286" s="160" t="s">
        <v>47</v>
      </c>
      <c r="C286" s="160" t="s">
        <v>47</v>
      </c>
    </row>
    <row r="287" s="220" customFormat="1" ht="15" spans="1:3">
      <c r="A287" s="189" t="s">
        <v>2905</v>
      </c>
      <c r="B287" s="208">
        <f>SUM(B288)</f>
        <v>0</v>
      </c>
      <c r="C287" s="208">
        <f>SUM(C288)</f>
        <v>0</v>
      </c>
    </row>
    <row r="288" s="220" customFormat="1" ht="15" spans="1:3">
      <c r="A288" s="189" t="s">
        <v>2045</v>
      </c>
      <c r="B288" s="160" t="s">
        <v>47</v>
      </c>
      <c r="C288" s="160" t="s">
        <v>47</v>
      </c>
    </row>
    <row r="289" s="220" customFormat="1" ht="15" spans="1:3">
      <c r="A289" s="189" t="s">
        <v>2343</v>
      </c>
      <c r="B289" s="208">
        <f>SUM(B290)</f>
        <v>6511</v>
      </c>
      <c r="C289" s="208">
        <f>SUM(C290)</f>
        <v>7169</v>
      </c>
    </row>
    <row r="290" s="220" customFormat="1" ht="15" spans="1:3">
      <c r="A290" s="189" t="s">
        <v>2906</v>
      </c>
      <c r="B290" s="208">
        <f>SUM(B291:B305)</f>
        <v>6511</v>
      </c>
      <c r="C290" s="208">
        <f>SUM(C291:C305)</f>
        <v>7169</v>
      </c>
    </row>
    <row r="291" s="220" customFormat="1" ht="15" spans="1:3">
      <c r="A291" s="189" t="s">
        <v>2907</v>
      </c>
      <c r="B291" s="160" t="s">
        <v>47</v>
      </c>
      <c r="C291" s="160" t="s">
        <v>47</v>
      </c>
    </row>
    <row r="292" s="220" customFormat="1" ht="15" spans="1:3">
      <c r="A292" s="189" t="s">
        <v>2908</v>
      </c>
      <c r="B292" s="160" t="s">
        <v>47</v>
      </c>
      <c r="C292" s="160" t="s">
        <v>47</v>
      </c>
    </row>
    <row r="293" s="220" customFormat="1" ht="15" spans="1:3">
      <c r="A293" s="189" t="s">
        <v>2909</v>
      </c>
      <c r="B293" s="160">
        <v>6511</v>
      </c>
      <c r="C293" s="160">
        <v>7169</v>
      </c>
    </row>
    <row r="294" s="220" customFormat="1" ht="15" spans="1:3">
      <c r="A294" s="189" t="s">
        <v>2910</v>
      </c>
      <c r="B294" s="160" t="s">
        <v>47</v>
      </c>
      <c r="C294" s="160" t="s">
        <v>47</v>
      </c>
    </row>
    <row r="295" s="220" customFormat="1" ht="15" spans="1:3">
      <c r="A295" s="189" t="s">
        <v>2911</v>
      </c>
      <c r="B295" s="160" t="s">
        <v>47</v>
      </c>
      <c r="C295" s="160" t="s">
        <v>47</v>
      </c>
    </row>
    <row r="296" s="220" customFormat="1" ht="15" spans="1:3">
      <c r="A296" s="189" t="s">
        <v>2912</v>
      </c>
      <c r="B296" s="160" t="s">
        <v>47</v>
      </c>
      <c r="C296" s="160" t="s">
        <v>47</v>
      </c>
    </row>
    <row r="297" s="220" customFormat="1" ht="15" spans="1:3">
      <c r="A297" s="189" t="s">
        <v>2913</v>
      </c>
      <c r="B297" s="160" t="s">
        <v>47</v>
      </c>
      <c r="C297" s="160" t="s">
        <v>47</v>
      </c>
    </row>
    <row r="298" s="220" customFormat="1" ht="15" spans="1:3">
      <c r="A298" s="189" t="s">
        <v>2914</v>
      </c>
      <c r="B298" s="160" t="s">
        <v>47</v>
      </c>
      <c r="C298" s="160" t="s">
        <v>47</v>
      </c>
    </row>
    <row r="299" s="220" customFormat="1" ht="15" spans="1:3">
      <c r="A299" s="189" t="s">
        <v>2915</v>
      </c>
      <c r="B299" s="160" t="s">
        <v>47</v>
      </c>
      <c r="C299" s="160" t="s">
        <v>47</v>
      </c>
    </row>
    <row r="300" s="220" customFormat="1" ht="15" spans="1:3">
      <c r="A300" s="189" t="s">
        <v>2916</v>
      </c>
      <c r="B300" s="160" t="s">
        <v>47</v>
      </c>
      <c r="C300" s="160" t="s">
        <v>47</v>
      </c>
    </row>
    <row r="301" s="220" customFormat="1" ht="15" spans="1:3">
      <c r="A301" s="189" t="s">
        <v>2917</v>
      </c>
      <c r="B301" s="160" t="s">
        <v>47</v>
      </c>
      <c r="C301" s="160" t="s">
        <v>47</v>
      </c>
    </row>
    <row r="302" s="220" customFormat="1" ht="15" spans="1:3">
      <c r="A302" s="189" t="s">
        <v>2918</v>
      </c>
      <c r="B302" s="160" t="s">
        <v>47</v>
      </c>
      <c r="C302" s="160" t="s">
        <v>47</v>
      </c>
    </row>
    <row r="303" s="220" customFormat="1" ht="15" spans="1:3">
      <c r="A303" s="189" t="s">
        <v>2919</v>
      </c>
      <c r="B303" s="160" t="s">
        <v>47</v>
      </c>
      <c r="C303" s="160" t="s">
        <v>47</v>
      </c>
    </row>
    <row r="304" s="220" customFormat="1" ht="15" spans="1:3">
      <c r="A304" s="189" t="s">
        <v>2920</v>
      </c>
      <c r="B304" s="160" t="s">
        <v>47</v>
      </c>
      <c r="C304" s="160" t="s">
        <v>47</v>
      </c>
    </row>
    <row r="305" s="220" customFormat="1" ht="15" spans="1:3">
      <c r="A305" s="189" t="s">
        <v>2921</v>
      </c>
      <c r="B305" s="160" t="s">
        <v>47</v>
      </c>
      <c r="C305" s="160" t="s">
        <v>47</v>
      </c>
    </row>
    <row r="306" s="220" customFormat="1" ht="15" spans="1:3">
      <c r="A306" s="189" t="s">
        <v>2355</v>
      </c>
      <c r="B306" s="208">
        <f>SUM(B307)</f>
        <v>28</v>
      </c>
      <c r="C306" s="208">
        <f>SUM(C307)</f>
        <v>1</v>
      </c>
    </row>
    <row r="307" s="220" customFormat="1" ht="15" spans="1:3">
      <c r="A307" s="189" t="s">
        <v>2922</v>
      </c>
      <c r="B307" s="208">
        <f>SUM(B308:B322)</f>
        <v>28</v>
      </c>
      <c r="C307" s="208">
        <f>SUM(C308:C322)</f>
        <v>1</v>
      </c>
    </row>
    <row r="308" s="220" customFormat="1" ht="15" spans="1:3">
      <c r="A308" s="189" t="s">
        <v>2923</v>
      </c>
      <c r="B308" s="160" t="s">
        <v>47</v>
      </c>
      <c r="C308" s="160" t="s">
        <v>47</v>
      </c>
    </row>
    <row r="309" s="220" customFormat="1" ht="15" spans="1:3">
      <c r="A309" s="189" t="s">
        <v>2924</v>
      </c>
      <c r="B309" s="160" t="s">
        <v>47</v>
      </c>
      <c r="C309" s="160" t="s">
        <v>47</v>
      </c>
    </row>
    <row r="310" s="220" customFormat="1" ht="15" spans="1:3">
      <c r="A310" s="189" t="s">
        <v>2925</v>
      </c>
      <c r="B310" s="160">
        <v>28</v>
      </c>
      <c r="C310" s="160">
        <v>1</v>
      </c>
    </row>
    <row r="311" s="220" customFormat="1" ht="15" spans="1:3">
      <c r="A311" s="189" t="s">
        <v>2926</v>
      </c>
      <c r="B311" s="160" t="s">
        <v>47</v>
      </c>
      <c r="C311" s="160" t="s">
        <v>47</v>
      </c>
    </row>
    <row r="312" s="220" customFormat="1" ht="15" spans="1:3">
      <c r="A312" s="189" t="s">
        <v>2927</v>
      </c>
      <c r="B312" s="160" t="s">
        <v>47</v>
      </c>
      <c r="C312" s="160" t="s">
        <v>47</v>
      </c>
    </row>
    <row r="313" s="220" customFormat="1" ht="15" spans="1:3">
      <c r="A313" s="189" t="s">
        <v>2928</v>
      </c>
      <c r="B313" s="160" t="s">
        <v>47</v>
      </c>
      <c r="C313" s="160" t="s">
        <v>47</v>
      </c>
    </row>
    <row r="314" s="220" customFormat="1" ht="15" spans="1:3">
      <c r="A314" s="189" t="s">
        <v>2929</v>
      </c>
      <c r="B314" s="160" t="s">
        <v>47</v>
      </c>
      <c r="C314" s="160" t="s">
        <v>47</v>
      </c>
    </row>
    <row r="315" s="220" customFormat="1" ht="15" spans="1:3">
      <c r="A315" s="189" t="s">
        <v>2930</v>
      </c>
      <c r="B315" s="160" t="s">
        <v>47</v>
      </c>
      <c r="C315" s="160" t="s">
        <v>47</v>
      </c>
    </row>
    <row r="316" s="220" customFormat="1" ht="15" spans="1:3">
      <c r="A316" s="189" t="s">
        <v>2931</v>
      </c>
      <c r="B316" s="160" t="s">
        <v>47</v>
      </c>
      <c r="C316" s="160" t="s">
        <v>47</v>
      </c>
    </row>
    <row r="317" s="220" customFormat="1" ht="15" spans="1:3">
      <c r="A317" s="189" t="s">
        <v>2932</v>
      </c>
      <c r="B317" s="160" t="s">
        <v>47</v>
      </c>
      <c r="C317" s="160" t="s">
        <v>47</v>
      </c>
    </row>
    <row r="318" s="220" customFormat="1" ht="15" spans="1:3">
      <c r="A318" s="189" t="s">
        <v>2933</v>
      </c>
      <c r="B318" s="160" t="s">
        <v>47</v>
      </c>
      <c r="C318" s="160" t="s">
        <v>47</v>
      </c>
    </row>
    <row r="319" s="220" customFormat="1" ht="15" spans="1:3">
      <c r="A319" s="189" t="s">
        <v>2934</v>
      </c>
      <c r="B319" s="160" t="s">
        <v>47</v>
      </c>
      <c r="C319" s="160" t="s">
        <v>47</v>
      </c>
    </row>
    <row r="320" s="220" customFormat="1" ht="15" spans="1:3">
      <c r="A320" s="189" t="s">
        <v>2935</v>
      </c>
      <c r="B320" s="160" t="s">
        <v>47</v>
      </c>
      <c r="C320" s="160" t="s">
        <v>47</v>
      </c>
    </row>
    <row r="321" s="220" customFormat="1" ht="15" spans="1:3">
      <c r="A321" s="189" t="s">
        <v>2936</v>
      </c>
      <c r="B321" s="160" t="s">
        <v>47</v>
      </c>
      <c r="C321" s="160" t="s">
        <v>47</v>
      </c>
    </row>
    <row r="322" s="220" customFormat="1" ht="15" spans="1:3">
      <c r="A322" s="189" t="s">
        <v>2937</v>
      </c>
      <c r="B322" s="160" t="s">
        <v>47</v>
      </c>
      <c r="C322" s="160" t="s">
        <v>47</v>
      </c>
    </row>
    <row r="323" s="220" customFormat="1" ht="15" spans="1:3">
      <c r="A323" s="189" t="s">
        <v>2938</v>
      </c>
      <c r="B323" s="208">
        <f>SUM(B324,B337)</f>
        <v>26</v>
      </c>
      <c r="C323" s="208">
        <f>SUM(C324,C337)</f>
        <v>0</v>
      </c>
    </row>
    <row r="324" s="220" customFormat="1" ht="15" spans="1:3">
      <c r="A324" s="189" t="s">
        <v>2939</v>
      </c>
      <c r="B324" s="208">
        <f>SUM(B325:B336)</f>
        <v>0</v>
      </c>
      <c r="C324" s="208">
        <f>SUM(C325:C336)</f>
        <v>0</v>
      </c>
    </row>
    <row r="325" s="220" customFormat="1" ht="15" spans="1:3">
      <c r="A325" s="189" t="s">
        <v>2940</v>
      </c>
      <c r="B325" s="160" t="s">
        <v>47</v>
      </c>
      <c r="C325" s="160" t="s">
        <v>47</v>
      </c>
    </row>
    <row r="326" s="220" customFormat="1" ht="15" spans="1:3">
      <c r="A326" s="189" t="s">
        <v>2941</v>
      </c>
      <c r="B326" s="160" t="s">
        <v>47</v>
      </c>
      <c r="C326" s="160" t="s">
        <v>47</v>
      </c>
    </row>
    <row r="327" s="220" customFormat="1" ht="15" spans="1:3">
      <c r="A327" s="189" t="s">
        <v>2942</v>
      </c>
      <c r="B327" s="160" t="s">
        <v>47</v>
      </c>
      <c r="C327" s="160" t="s">
        <v>47</v>
      </c>
    </row>
    <row r="328" s="220" customFormat="1" ht="15" spans="1:3">
      <c r="A328" s="189" t="s">
        <v>2943</v>
      </c>
      <c r="B328" s="160" t="s">
        <v>47</v>
      </c>
      <c r="C328" s="160" t="s">
        <v>47</v>
      </c>
    </row>
    <row r="329" s="220" customFormat="1" ht="15" spans="1:3">
      <c r="A329" s="189" t="s">
        <v>2944</v>
      </c>
      <c r="B329" s="160" t="s">
        <v>47</v>
      </c>
      <c r="C329" s="160" t="s">
        <v>47</v>
      </c>
    </row>
    <row r="330" s="220" customFormat="1" ht="15" spans="1:3">
      <c r="A330" s="189" t="s">
        <v>2945</v>
      </c>
      <c r="B330" s="160" t="s">
        <v>47</v>
      </c>
      <c r="C330" s="160" t="s">
        <v>47</v>
      </c>
    </row>
    <row r="331" s="220" customFormat="1" ht="15" spans="1:3">
      <c r="A331" s="189" t="s">
        <v>2946</v>
      </c>
      <c r="B331" s="160" t="s">
        <v>47</v>
      </c>
      <c r="C331" s="160" t="s">
        <v>47</v>
      </c>
    </row>
    <row r="332" s="220" customFormat="1" ht="15" spans="1:3">
      <c r="A332" s="189" t="s">
        <v>2947</v>
      </c>
      <c r="B332" s="160" t="s">
        <v>47</v>
      </c>
      <c r="C332" s="160" t="s">
        <v>47</v>
      </c>
    </row>
    <row r="333" s="220" customFormat="1" ht="15" spans="1:3">
      <c r="A333" s="189" t="s">
        <v>2948</v>
      </c>
      <c r="B333" s="160" t="s">
        <v>47</v>
      </c>
      <c r="C333" s="160" t="s">
        <v>47</v>
      </c>
    </row>
    <row r="334" s="220" customFormat="1" ht="15" spans="1:3">
      <c r="A334" s="189" t="s">
        <v>2949</v>
      </c>
      <c r="B334" s="160" t="s">
        <v>47</v>
      </c>
      <c r="C334" s="160" t="s">
        <v>47</v>
      </c>
    </row>
    <row r="335" s="220" customFormat="1" ht="15" spans="1:3">
      <c r="A335" s="189" t="s">
        <v>2950</v>
      </c>
      <c r="B335" s="160" t="s">
        <v>47</v>
      </c>
      <c r="C335" s="160" t="s">
        <v>47</v>
      </c>
    </row>
    <row r="336" s="220" customFormat="1" ht="15" spans="1:3">
      <c r="A336" s="189" t="s">
        <v>2951</v>
      </c>
      <c r="B336" s="160" t="s">
        <v>47</v>
      </c>
      <c r="C336" s="160" t="s">
        <v>47</v>
      </c>
    </row>
    <row r="337" s="220" customFormat="1" ht="15" spans="1:3">
      <c r="A337" s="189" t="s">
        <v>2952</v>
      </c>
      <c r="B337" s="208">
        <f>SUM(B338:B343)</f>
        <v>26</v>
      </c>
      <c r="C337" s="208">
        <f>SUM(C338:C343)</f>
        <v>0</v>
      </c>
    </row>
    <row r="338" s="220" customFormat="1" ht="15" spans="1:3">
      <c r="A338" s="189" t="s">
        <v>1927</v>
      </c>
      <c r="B338" s="160" t="s">
        <v>47</v>
      </c>
      <c r="C338" s="160" t="s">
        <v>47</v>
      </c>
    </row>
    <row r="339" s="220" customFormat="1" ht="15" spans="1:3">
      <c r="A339" s="189" t="s">
        <v>2026</v>
      </c>
      <c r="B339" s="160" t="s">
        <v>47</v>
      </c>
      <c r="C339" s="160" t="s">
        <v>47</v>
      </c>
    </row>
    <row r="340" s="220" customFormat="1" ht="15" spans="1:3">
      <c r="A340" s="189" t="s">
        <v>2953</v>
      </c>
      <c r="B340" s="160" t="s">
        <v>47</v>
      </c>
      <c r="C340" s="160" t="s">
        <v>47</v>
      </c>
    </row>
    <row r="341" s="220" customFormat="1" ht="15" spans="1:3">
      <c r="A341" s="189" t="s">
        <v>2954</v>
      </c>
      <c r="B341" s="160" t="s">
        <v>47</v>
      </c>
      <c r="C341" s="160" t="s">
        <v>47</v>
      </c>
    </row>
    <row r="342" s="220" customFormat="1" ht="15" spans="1:3">
      <c r="A342" s="189" t="s">
        <v>2955</v>
      </c>
      <c r="B342" s="160" t="s">
        <v>47</v>
      </c>
      <c r="C342" s="160" t="s">
        <v>47</v>
      </c>
    </row>
    <row r="343" s="220" customFormat="1" ht="15" spans="1:3">
      <c r="A343" s="189" t="s">
        <v>2956</v>
      </c>
      <c r="B343" s="160">
        <v>26</v>
      </c>
      <c r="C343" s="160" t="s">
        <v>47</v>
      </c>
    </row>
    <row r="344" s="220" customFormat="1" ht="15" spans="1:3">
      <c r="A344" s="216" t="s">
        <v>2958</v>
      </c>
      <c r="B344" s="208">
        <f>SUM(B5,B12,B27,B50,B55,B62,B78,B139,B178,B228,B238,B241,B245,B249,B253,B258,B289,B306,B323)</f>
        <v>68152</v>
      </c>
      <c r="C344" s="208">
        <f>SUM(C5,C12,C27,C50,C55,C62,C78,C139,C178,C228,C238,C241,C245,C249,C253,C258,C289,C306,C323)</f>
        <v>27213</v>
      </c>
    </row>
    <row r="345" s="220" customFormat="1" ht="15" spans="1:3">
      <c r="A345" s="189" t="s">
        <v>2472</v>
      </c>
      <c r="B345" s="208">
        <f>SUM(B346,B348,B352,B354,B356,B357)</f>
        <v>15444</v>
      </c>
      <c r="C345" s="208">
        <f>SUM(C346,C348,C352,C354,C356,C357)</f>
        <v>30956</v>
      </c>
    </row>
    <row r="346" s="220" customFormat="1" ht="15" spans="1:3">
      <c r="A346" s="189" t="s">
        <v>2960</v>
      </c>
      <c r="B346" s="160" t="s">
        <v>47</v>
      </c>
      <c r="C346" s="160" t="s">
        <v>47</v>
      </c>
    </row>
    <row r="347" s="220" customFormat="1" ht="15" spans="1:3">
      <c r="A347" s="217" t="s">
        <v>2962</v>
      </c>
      <c r="B347" s="160" t="s">
        <v>47</v>
      </c>
      <c r="C347" s="160" t="s">
        <v>47</v>
      </c>
    </row>
    <row r="348" s="220" customFormat="1" ht="15" spans="1:3">
      <c r="A348" s="189" t="s">
        <v>2964</v>
      </c>
      <c r="B348" s="208">
        <f>SUM(B349:B351)</f>
        <v>1552</v>
      </c>
      <c r="C348" s="208">
        <f>SUM(C349:C351)</f>
        <v>1801</v>
      </c>
    </row>
    <row r="349" s="220" customFormat="1" ht="15" spans="1:3">
      <c r="A349" s="189" t="s">
        <v>2966</v>
      </c>
      <c r="B349" s="160">
        <v>1552</v>
      </c>
      <c r="C349" s="160">
        <v>1801</v>
      </c>
    </row>
    <row r="350" s="220" customFormat="1" ht="15" spans="1:3">
      <c r="A350" s="189" t="s">
        <v>2968</v>
      </c>
      <c r="B350" s="160" t="s">
        <v>47</v>
      </c>
      <c r="C350" s="160" t="s">
        <v>47</v>
      </c>
    </row>
    <row r="351" s="220" customFormat="1" ht="15" spans="1:3">
      <c r="A351" s="189" t="s">
        <v>2970</v>
      </c>
      <c r="B351" s="160" t="s">
        <v>47</v>
      </c>
      <c r="C351" s="160" t="s">
        <v>47</v>
      </c>
    </row>
    <row r="352" s="220" customFormat="1" ht="15" spans="1:3">
      <c r="A352" s="189" t="s">
        <v>2543</v>
      </c>
      <c r="B352" s="208">
        <f t="shared" ref="B352:B357" si="0">SUM(B353)</f>
        <v>4860</v>
      </c>
      <c r="C352" s="208">
        <f t="shared" ref="C352:C357" si="1">SUM(C353)</f>
        <v>28532</v>
      </c>
    </row>
    <row r="353" s="220" customFormat="1" ht="15" spans="1:3">
      <c r="A353" s="189" t="s">
        <v>2972</v>
      </c>
      <c r="B353" s="160">
        <v>4860</v>
      </c>
      <c r="C353" s="160">
        <v>28532</v>
      </c>
    </row>
    <row r="354" s="220" customFormat="1" ht="15" spans="1:3">
      <c r="A354" s="189" t="s">
        <v>2569</v>
      </c>
      <c r="B354" s="208">
        <f t="shared" si="0"/>
        <v>9032</v>
      </c>
      <c r="C354" s="208">
        <f t="shared" si="1"/>
        <v>623</v>
      </c>
    </row>
    <row r="355" s="220" customFormat="1" ht="15" spans="1:3">
      <c r="A355" s="189" t="s">
        <v>2974</v>
      </c>
      <c r="B355" s="160">
        <v>9032</v>
      </c>
      <c r="C355" s="160">
        <v>623</v>
      </c>
    </row>
    <row r="356" s="220" customFormat="1" ht="15" spans="1:3">
      <c r="A356" s="189" t="s">
        <v>2976</v>
      </c>
      <c r="B356" s="160" t="s">
        <v>47</v>
      </c>
      <c r="C356" s="160" t="s">
        <v>47</v>
      </c>
    </row>
    <row r="357" s="220" customFormat="1" ht="15" spans="1:3">
      <c r="A357" s="189" t="s">
        <v>2978</v>
      </c>
      <c r="B357" s="208">
        <f t="shared" si="0"/>
        <v>0</v>
      </c>
      <c r="C357" s="208">
        <f t="shared" si="1"/>
        <v>0</v>
      </c>
    </row>
    <row r="358" s="220" customFormat="1" ht="15" spans="1:3">
      <c r="A358" s="189" t="s">
        <v>2980</v>
      </c>
      <c r="B358" s="160" t="s">
        <v>47</v>
      </c>
      <c r="C358" s="160" t="s">
        <v>47</v>
      </c>
    </row>
    <row r="359" s="220" customFormat="1" ht="15" spans="1:3">
      <c r="A359" s="189" t="s">
        <v>2992</v>
      </c>
      <c r="B359" s="208">
        <f>SUM(B360)</f>
        <v>26823</v>
      </c>
      <c r="C359" s="208">
        <f>SUM(C360)</f>
        <v>2338</v>
      </c>
    </row>
    <row r="360" s="220" customFormat="1" ht="15" spans="1:3">
      <c r="A360" s="189" t="s">
        <v>2994</v>
      </c>
      <c r="B360" s="160">
        <v>26823</v>
      </c>
      <c r="C360" s="160">
        <v>2338</v>
      </c>
    </row>
    <row r="361" s="220" customFormat="1" ht="15" spans="1:3">
      <c r="A361" s="216" t="s">
        <v>2571</v>
      </c>
      <c r="B361" s="208">
        <f>SUM(B344,B345,B359)</f>
        <v>110419</v>
      </c>
      <c r="C361" s="208">
        <f>SUM(C344,C345,C359)</f>
        <v>60507</v>
      </c>
    </row>
  </sheetData>
  <mergeCells count="2">
    <mergeCell ref="A2:C2"/>
    <mergeCell ref="A3:C3"/>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77"/>
  <sheetViews>
    <sheetView topLeftCell="A232" workbookViewId="0">
      <selection activeCell="M244" sqref="M244:M246"/>
    </sheetView>
  </sheetViews>
  <sheetFormatPr defaultColWidth="9" defaultRowHeight="13.5"/>
  <cols>
    <col min="1" max="1" width="62.625" style="130" customWidth="1"/>
    <col min="2" max="6" width="9.625" style="130" customWidth="1"/>
    <col min="7" max="7" width="54.75" style="130" customWidth="1"/>
    <col min="8" max="10" width="9.625" style="130" customWidth="1"/>
    <col min="11" max="11" width="13.375" style="130" customWidth="1"/>
    <col min="12" max="12" width="7.625" style="130" customWidth="1"/>
    <col min="13" max="16384" width="9" style="130"/>
  </cols>
  <sheetData>
    <row r="1" s="130" customFormat="1" ht="23.1" customHeight="1" spans="1:12">
      <c r="A1" s="200" t="s">
        <v>3033</v>
      </c>
      <c r="B1" s="150" t="s">
        <v>47</v>
      </c>
      <c r="C1" s="150" t="s">
        <v>47</v>
      </c>
      <c r="D1" s="150" t="s">
        <v>47</v>
      </c>
      <c r="E1" s="150" t="s">
        <v>47</v>
      </c>
      <c r="F1" s="150" t="s">
        <v>47</v>
      </c>
      <c r="G1" s="149" t="s">
        <v>47</v>
      </c>
      <c r="H1" s="149" t="s">
        <v>47</v>
      </c>
      <c r="I1" s="149" t="s">
        <v>47</v>
      </c>
      <c r="J1" s="149" t="s">
        <v>47</v>
      </c>
      <c r="K1" s="149" t="s">
        <v>47</v>
      </c>
      <c r="L1" s="164" t="s">
        <v>47</v>
      </c>
    </row>
    <row r="2" s="130" customFormat="1" ht="23.1" customHeight="1" spans="1:12">
      <c r="A2" s="151" t="s">
        <v>3034</v>
      </c>
      <c r="B2" s="151"/>
      <c r="C2" s="151"/>
      <c r="D2" s="151"/>
      <c r="E2" s="151"/>
      <c r="F2" s="151"/>
      <c r="G2" s="151"/>
      <c r="H2" s="151"/>
      <c r="I2" s="151"/>
      <c r="J2" s="151"/>
      <c r="K2" s="151"/>
      <c r="L2" s="164" t="s">
        <v>47</v>
      </c>
    </row>
    <row r="3" s="130" customFormat="1" ht="23.1" customHeight="1" spans="1:12">
      <c r="A3" s="201" t="s">
        <v>47</v>
      </c>
      <c r="B3" s="201" t="s">
        <v>47</v>
      </c>
      <c r="C3" s="201" t="s">
        <v>47</v>
      </c>
      <c r="D3" s="201" t="s">
        <v>47</v>
      </c>
      <c r="E3" s="201" t="s">
        <v>47</v>
      </c>
      <c r="F3" s="201" t="s">
        <v>47</v>
      </c>
      <c r="G3" s="201" t="s">
        <v>47</v>
      </c>
      <c r="H3" s="201" t="s">
        <v>47</v>
      </c>
      <c r="I3" s="201" t="s">
        <v>47</v>
      </c>
      <c r="J3" s="201" t="s">
        <v>47</v>
      </c>
      <c r="K3" s="152" t="s">
        <v>50</v>
      </c>
      <c r="L3" s="164" t="s">
        <v>47</v>
      </c>
    </row>
    <row r="4" s="199" customFormat="1" ht="28" customHeight="1" spans="1:13">
      <c r="A4" s="202" t="s">
        <v>2459</v>
      </c>
      <c r="B4" s="203"/>
      <c r="C4" s="203"/>
      <c r="D4" s="203"/>
      <c r="E4" s="203"/>
      <c r="F4" s="203"/>
      <c r="G4" s="203"/>
      <c r="H4" s="203"/>
      <c r="I4" s="203"/>
      <c r="J4" s="203"/>
      <c r="K4" s="203"/>
      <c r="L4" s="203"/>
      <c r="M4" s="212" t="s">
        <v>2442</v>
      </c>
    </row>
    <row r="5" s="199" customFormat="1" ht="23" customHeight="1" spans="1:13">
      <c r="A5" s="204" t="s">
        <v>51</v>
      </c>
      <c r="B5" s="205" t="s">
        <v>114</v>
      </c>
      <c r="C5" s="205" t="s">
        <v>2665</v>
      </c>
      <c r="D5" s="205" t="s">
        <v>58</v>
      </c>
      <c r="E5" s="205"/>
      <c r="F5" s="205"/>
      <c r="G5" s="206" t="s">
        <v>51</v>
      </c>
      <c r="H5" s="205" t="s">
        <v>114</v>
      </c>
      <c r="I5" s="205" t="s">
        <v>2665</v>
      </c>
      <c r="J5" s="205" t="s">
        <v>58</v>
      </c>
      <c r="K5" s="205"/>
      <c r="L5" s="205"/>
      <c r="M5" s="212"/>
    </row>
    <row r="6" s="199" customFormat="1" ht="60" customHeight="1" spans="1:13">
      <c r="A6" s="206"/>
      <c r="B6" s="205"/>
      <c r="C6" s="205"/>
      <c r="D6" s="205" t="s">
        <v>116</v>
      </c>
      <c r="E6" s="205" t="s">
        <v>59</v>
      </c>
      <c r="F6" s="205" t="s">
        <v>2666</v>
      </c>
      <c r="G6" s="206"/>
      <c r="H6" s="205"/>
      <c r="I6" s="205"/>
      <c r="J6" s="205" t="s">
        <v>116</v>
      </c>
      <c r="K6" s="205" t="s">
        <v>59</v>
      </c>
      <c r="L6" s="205" t="s">
        <v>2666</v>
      </c>
      <c r="M6" s="205"/>
    </row>
    <row r="7" s="199" customFormat="1" ht="23" customHeight="1" spans="1:13">
      <c r="A7" s="207" t="s">
        <v>2667</v>
      </c>
      <c r="B7" s="208">
        <f>SUM(,B8,B10:B14,B20,B22,B25:B27,B29:B31,B37:B40)</f>
        <v>59161</v>
      </c>
      <c r="C7" s="208">
        <f>SUM(,C8,C10:C14,C20,C22,C25:C27,C29:C31,C37:C40)</f>
        <v>59898</v>
      </c>
      <c r="D7" s="208">
        <f>SUM(,D8,D10:D14,D20,D22,D25:D27,D29:D31,D37:D40)</f>
        <v>51130</v>
      </c>
      <c r="E7" s="209">
        <f t="shared" ref="E7:E59" si="0">IFERROR($D7/B7,"")</f>
        <v>0.86425178749514</v>
      </c>
      <c r="F7" s="209">
        <f t="shared" ref="F7:F59" si="1">IFERROR($D7/C7,"")</f>
        <v>0.853617816955491</v>
      </c>
      <c r="G7" s="189" t="s">
        <v>678</v>
      </c>
      <c r="H7" s="208">
        <f t="shared" ref="H7:J7" si="2">SUM(H8)</f>
        <v>0</v>
      </c>
      <c r="I7" s="208">
        <f t="shared" si="2"/>
        <v>0</v>
      </c>
      <c r="J7" s="208">
        <f t="shared" si="2"/>
        <v>0</v>
      </c>
      <c r="K7" s="209" t="str">
        <f t="shared" ref="K7:K70" si="3">IFERROR($J7/H7,"")</f>
        <v/>
      </c>
      <c r="L7" s="209" t="str">
        <f t="shared" ref="L7:L70" si="4">IFERROR($J7/I7,"")</f>
        <v/>
      </c>
      <c r="M7" s="189" t="s">
        <v>47</v>
      </c>
    </row>
    <row r="8" s="199" customFormat="1" ht="23" customHeight="1" spans="1:13">
      <c r="A8" s="207" t="s">
        <v>2668</v>
      </c>
      <c r="B8" s="208">
        <f>SUM(B9)</f>
        <v>0</v>
      </c>
      <c r="C8" s="208">
        <f>SUM(C9)</f>
        <v>0</v>
      </c>
      <c r="D8" s="208">
        <f>SUM(D9)</f>
        <v>0</v>
      </c>
      <c r="E8" s="209" t="str">
        <f t="shared" si="0"/>
        <v/>
      </c>
      <c r="F8" s="209" t="str">
        <f t="shared" si="1"/>
        <v/>
      </c>
      <c r="G8" s="189" t="s">
        <v>2669</v>
      </c>
      <c r="H8" s="208">
        <f t="shared" ref="H8:J8" si="5">SUM(H9:H13)</f>
        <v>0</v>
      </c>
      <c r="I8" s="208">
        <f t="shared" si="5"/>
        <v>0</v>
      </c>
      <c r="J8" s="208">
        <f t="shared" si="5"/>
        <v>0</v>
      </c>
      <c r="K8" s="209" t="str">
        <f t="shared" si="3"/>
        <v/>
      </c>
      <c r="L8" s="209" t="str">
        <f t="shared" si="4"/>
        <v/>
      </c>
      <c r="M8" s="189" t="s">
        <v>47</v>
      </c>
    </row>
    <row r="9" s="199" customFormat="1" ht="23" customHeight="1" spans="1:13">
      <c r="A9" s="207" t="s">
        <v>2670</v>
      </c>
      <c r="B9" s="160" t="s">
        <v>47</v>
      </c>
      <c r="C9" s="160" t="s">
        <v>47</v>
      </c>
      <c r="D9" s="160" t="s">
        <v>47</v>
      </c>
      <c r="E9" s="209" t="str">
        <f t="shared" si="0"/>
        <v/>
      </c>
      <c r="F9" s="209" t="str">
        <f t="shared" si="1"/>
        <v/>
      </c>
      <c r="G9" s="189" t="s">
        <v>2671</v>
      </c>
      <c r="H9" s="160" t="s">
        <v>47</v>
      </c>
      <c r="I9" s="160" t="s">
        <v>47</v>
      </c>
      <c r="J9" s="160" t="s">
        <v>47</v>
      </c>
      <c r="K9" s="209" t="str">
        <f t="shared" si="3"/>
        <v/>
      </c>
      <c r="L9" s="209" t="str">
        <f t="shared" si="4"/>
        <v/>
      </c>
      <c r="M9" s="189" t="s">
        <v>47</v>
      </c>
    </row>
    <row r="10" s="199" customFormat="1" ht="23" customHeight="1" spans="1:13">
      <c r="A10" s="207" t="s">
        <v>2672</v>
      </c>
      <c r="B10" s="160" t="s">
        <v>47</v>
      </c>
      <c r="C10" s="160" t="s">
        <v>47</v>
      </c>
      <c r="D10" s="160" t="s">
        <v>47</v>
      </c>
      <c r="E10" s="209" t="str">
        <f t="shared" si="0"/>
        <v/>
      </c>
      <c r="F10" s="209" t="str">
        <f t="shared" si="1"/>
        <v/>
      </c>
      <c r="G10" s="189" t="s">
        <v>697</v>
      </c>
      <c r="H10" s="160" t="s">
        <v>47</v>
      </c>
      <c r="I10" s="160" t="s">
        <v>47</v>
      </c>
      <c r="J10" s="160" t="s">
        <v>47</v>
      </c>
      <c r="K10" s="209" t="str">
        <f t="shared" si="3"/>
        <v/>
      </c>
      <c r="L10" s="209" t="str">
        <f t="shared" si="4"/>
        <v/>
      </c>
      <c r="M10" s="189" t="s">
        <v>47</v>
      </c>
    </row>
    <row r="11" s="199" customFormat="1" ht="23" customHeight="1" spans="1:13">
      <c r="A11" s="207" t="s">
        <v>2673</v>
      </c>
      <c r="B11" s="160" t="s">
        <v>47</v>
      </c>
      <c r="C11" s="160" t="s">
        <v>47</v>
      </c>
      <c r="D11" s="160" t="s">
        <v>47</v>
      </c>
      <c r="E11" s="209" t="str">
        <f t="shared" si="0"/>
        <v/>
      </c>
      <c r="F11" s="209" t="str">
        <f t="shared" si="1"/>
        <v/>
      </c>
      <c r="G11" s="189" t="s">
        <v>701</v>
      </c>
      <c r="H11" s="160" t="s">
        <v>47</v>
      </c>
      <c r="I11" s="160" t="s">
        <v>47</v>
      </c>
      <c r="J11" s="160" t="s">
        <v>47</v>
      </c>
      <c r="K11" s="209" t="str">
        <f t="shared" si="3"/>
        <v/>
      </c>
      <c r="L11" s="209" t="str">
        <f t="shared" si="4"/>
        <v/>
      </c>
      <c r="M11" s="189" t="s">
        <v>47</v>
      </c>
    </row>
    <row r="12" s="199" customFormat="1" ht="23" customHeight="1" spans="1:13">
      <c r="A12" s="207" t="s">
        <v>2674</v>
      </c>
      <c r="B12" s="160" t="s">
        <v>47</v>
      </c>
      <c r="C12" s="160" t="s">
        <v>47</v>
      </c>
      <c r="D12" s="160" t="s">
        <v>47</v>
      </c>
      <c r="E12" s="209" t="str">
        <f t="shared" si="0"/>
        <v/>
      </c>
      <c r="F12" s="209" t="str">
        <f t="shared" si="1"/>
        <v/>
      </c>
      <c r="G12" s="189" t="s">
        <v>741</v>
      </c>
      <c r="H12" s="160" t="s">
        <v>47</v>
      </c>
      <c r="I12" s="160" t="s">
        <v>47</v>
      </c>
      <c r="J12" s="160" t="s">
        <v>47</v>
      </c>
      <c r="K12" s="209" t="str">
        <f t="shared" si="3"/>
        <v/>
      </c>
      <c r="L12" s="209" t="str">
        <f t="shared" si="4"/>
        <v/>
      </c>
      <c r="M12" s="189" t="s">
        <v>47</v>
      </c>
    </row>
    <row r="13" s="199" customFormat="1" ht="23" customHeight="1" spans="1:13">
      <c r="A13" s="207" t="s">
        <v>2675</v>
      </c>
      <c r="B13" s="160" t="s">
        <v>47</v>
      </c>
      <c r="C13" s="160" t="s">
        <v>47</v>
      </c>
      <c r="D13" s="160" t="s">
        <v>47</v>
      </c>
      <c r="E13" s="209" t="str">
        <f t="shared" si="0"/>
        <v/>
      </c>
      <c r="F13" s="209" t="str">
        <f t="shared" si="1"/>
        <v/>
      </c>
      <c r="G13" s="189" t="s">
        <v>775</v>
      </c>
      <c r="H13" s="160" t="s">
        <v>47</v>
      </c>
      <c r="I13" s="160" t="s">
        <v>47</v>
      </c>
      <c r="J13" s="160" t="s">
        <v>47</v>
      </c>
      <c r="K13" s="209" t="str">
        <f t="shared" si="3"/>
        <v/>
      </c>
      <c r="L13" s="209" t="str">
        <f t="shared" si="4"/>
        <v/>
      </c>
      <c r="M13" s="189" t="s">
        <v>47</v>
      </c>
    </row>
    <row r="14" s="199" customFormat="1" ht="23" customHeight="1" spans="1:13">
      <c r="A14" s="207" t="s">
        <v>2676</v>
      </c>
      <c r="B14" s="208">
        <f>SUM(B15:B19)</f>
        <v>58732</v>
      </c>
      <c r="C14" s="208">
        <f>SUM(C15:C19)</f>
        <v>58210</v>
      </c>
      <c r="D14" s="208">
        <f>SUM(D15:D19)</f>
        <v>50550</v>
      </c>
      <c r="E14" s="209">
        <f t="shared" si="0"/>
        <v>0.860689232445686</v>
      </c>
      <c r="F14" s="209">
        <f t="shared" si="1"/>
        <v>0.868407490121972</v>
      </c>
      <c r="G14" s="189" t="s">
        <v>778</v>
      </c>
      <c r="H14" s="208">
        <f t="shared" ref="H14:J14" si="6">SUM(H15,H22)</f>
        <v>0</v>
      </c>
      <c r="I14" s="208">
        <f t="shared" si="6"/>
        <v>0</v>
      </c>
      <c r="J14" s="208">
        <f t="shared" si="6"/>
        <v>0</v>
      </c>
      <c r="K14" s="209" t="str">
        <f t="shared" si="3"/>
        <v/>
      </c>
      <c r="L14" s="209" t="str">
        <f t="shared" si="4"/>
        <v/>
      </c>
      <c r="M14" s="189" t="s">
        <v>47</v>
      </c>
    </row>
    <row r="15" s="199" customFormat="1" ht="23" customHeight="1" spans="1:13">
      <c r="A15" s="207" t="s">
        <v>2677</v>
      </c>
      <c r="B15" s="160">
        <v>58732</v>
      </c>
      <c r="C15" s="160">
        <v>14640</v>
      </c>
      <c r="D15" s="160">
        <v>49997</v>
      </c>
      <c r="E15" s="209">
        <f t="shared" si="0"/>
        <v>0.851273581693115</v>
      </c>
      <c r="F15" s="209">
        <f t="shared" si="1"/>
        <v>3.4150956284153</v>
      </c>
      <c r="G15" s="189" t="s">
        <v>2678</v>
      </c>
      <c r="H15" s="208">
        <f t="shared" ref="H15:J15" si="7">SUM(H16:H21)</f>
        <v>0</v>
      </c>
      <c r="I15" s="208">
        <f t="shared" si="7"/>
        <v>0</v>
      </c>
      <c r="J15" s="208">
        <f t="shared" si="7"/>
        <v>0</v>
      </c>
      <c r="K15" s="209" t="str">
        <f t="shared" si="3"/>
        <v/>
      </c>
      <c r="L15" s="209" t="str">
        <f t="shared" si="4"/>
        <v/>
      </c>
      <c r="M15" s="189" t="s">
        <v>47</v>
      </c>
    </row>
    <row r="16" s="199" customFormat="1" ht="23" customHeight="1" spans="1:13">
      <c r="A16" s="207" t="s">
        <v>2679</v>
      </c>
      <c r="B16" s="160" t="s">
        <v>47</v>
      </c>
      <c r="C16" s="160">
        <v>668</v>
      </c>
      <c r="D16" s="160" t="s">
        <v>47</v>
      </c>
      <c r="E16" s="209" t="str">
        <f t="shared" si="0"/>
        <v/>
      </c>
      <c r="F16" s="209" t="str">
        <f t="shared" si="1"/>
        <v/>
      </c>
      <c r="G16" s="189" t="s">
        <v>2680</v>
      </c>
      <c r="H16" s="160" t="s">
        <v>47</v>
      </c>
      <c r="I16" s="160" t="s">
        <v>47</v>
      </c>
      <c r="J16" s="160" t="s">
        <v>47</v>
      </c>
      <c r="K16" s="209" t="str">
        <f t="shared" si="3"/>
        <v/>
      </c>
      <c r="L16" s="209" t="str">
        <f t="shared" si="4"/>
        <v/>
      </c>
      <c r="M16" s="189" t="s">
        <v>47</v>
      </c>
    </row>
    <row r="17" s="199" customFormat="1" ht="23" customHeight="1" spans="1:13">
      <c r="A17" s="207" t="s">
        <v>2681</v>
      </c>
      <c r="B17" s="160" t="s">
        <v>47</v>
      </c>
      <c r="C17" s="160">
        <v>41608</v>
      </c>
      <c r="D17" s="160">
        <v>526</v>
      </c>
      <c r="E17" s="209" t="str">
        <f t="shared" si="0"/>
        <v/>
      </c>
      <c r="F17" s="209">
        <f t="shared" si="1"/>
        <v>0.0126417996539127</v>
      </c>
      <c r="G17" s="189" t="s">
        <v>2682</v>
      </c>
      <c r="H17" s="160" t="s">
        <v>47</v>
      </c>
      <c r="I17" s="160" t="s">
        <v>47</v>
      </c>
      <c r="J17" s="160" t="s">
        <v>47</v>
      </c>
      <c r="K17" s="209" t="str">
        <f t="shared" si="3"/>
        <v/>
      </c>
      <c r="L17" s="209" t="str">
        <f t="shared" si="4"/>
        <v/>
      </c>
      <c r="M17" s="189" t="s">
        <v>47</v>
      </c>
    </row>
    <row r="18" s="199" customFormat="1" ht="23" customHeight="1" spans="1:13">
      <c r="A18" s="207" t="s">
        <v>2683</v>
      </c>
      <c r="B18" s="160" t="s">
        <v>47</v>
      </c>
      <c r="C18" s="160">
        <v>-526</v>
      </c>
      <c r="D18" s="160" t="s">
        <v>47</v>
      </c>
      <c r="E18" s="209" t="str">
        <f t="shared" si="0"/>
        <v/>
      </c>
      <c r="F18" s="209" t="str">
        <f t="shared" si="1"/>
        <v/>
      </c>
      <c r="G18" s="189" t="s">
        <v>2684</v>
      </c>
      <c r="H18" s="160" t="s">
        <v>47</v>
      </c>
      <c r="I18" s="160" t="s">
        <v>47</v>
      </c>
      <c r="J18" s="160" t="s">
        <v>47</v>
      </c>
      <c r="K18" s="209" t="str">
        <f t="shared" si="3"/>
        <v/>
      </c>
      <c r="L18" s="209" t="str">
        <f t="shared" si="4"/>
        <v/>
      </c>
      <c r="M18" s="189" t="s">
        <v>47</v>
      </c>
    </row>
    <row r="19" s="199" customFormat="1" ht="23" customHeight="1" spans="1:13">
      <c r="A19" s="207" t="s">
        <v>2685</v>
      </c>
      <c r="B19" s="160" t="s">
        <v>47</v>
      </c>
      <c r="C19" s="160">
        <v>1820</v>
      </c>
      <c r="D19" s="160">
        <v>27</v>
      </c>
      <c r="E19" s="209" t="str">
        <f t="shared" si="0"/>
        <v/>
      </c>
      <c r="F19" s="209">
        <f t="shared" si="1"/>
        <v>0.0148351648351648</v>
      </c>
      <c r="G19" s="189" t="s">
        <v>2686</v>
      </c>
      <c r="H19" s="160" t="s">
        <v>47</v>
      </c>
      <c r="I19" s="160" t="s">
        <v>47</v>
      </c>
      <c r="J19" s="160" t="s">
        <v>47</v>
      </c>
      <c r="K19" s="209" t="str">
        <f t="shared" si="3"/>
        <v/>
      </c>
      <c r="L19" s="209" t="str">
        <f t="shared" si="4"/>
        <v/>
      </c>
      <c r="M19" s="189" t="s">
        <v>47</v>
      </c>
    </row>
    <row r="20" s="199" customFormat="1" ht="23" customHeight="1" spans="1:13">
      <c r="A20" s="207" t="s">
        <v>2687</v>
      </c>
      <c r="B20" s="208">
        <f>SUM(B21)</f>
        <v>0</v>
      </c>
      <c r="C20" s="208">
        <f>SUM(C21)</f>
        <v>0</v>
      </c>
      <c r="D20" s="208">
        <f>SUM(D21)</f>
        <v>0</v>
      </c>
      <c r="E20" s="209" t="str">
        <f t="shared" si="0"/>
        <v/>
      </c>
      <c r="F20" s="209" t="str">
        <f t="shared" si="1"/>
        <v/>
      </c>
      <c r="G20" s="189" t="s">
        <v>2688</v>
      </c>
      <c r="H20" s="160" t="s">
        <v>47</v>
      </c>
      <c r="I20" s="160" t="s">
        <v>47</v>
      </c>
      <c r="J20" s="160" t="s">
        <v>47</v>
      </c>
      <c r="K20" s="209" t="str">
        <f t="shared" si="3"/>
        <v/>
      </c>
      <c r="L20" s="209" t="str">
        <f t="shared" si="4"/>
        <v/>
      </c>
      <c r="M20" s="189" t="s">
        <v>47</v>
      </c>
    </row>
    <row r="21" s="199" customFormat="1" ht="23" customHeight="1" spans="1:13">
      <c r="A21" s="207" t="s">
        <v>2689</v>
      </c>
      <c r="B21" s="160" t="s">
        <v>47</v>
      </c>
      <c r="C21" s="160" t="s">
        <v>47</v>
      </c>
      <c r="D21" s="160" t="s">
        <v>47</v>
      </c>
      <c r="E21" s="209" t="str">
        <f t="shared" si="0"/>
        <v/>
      </c>
      <c r="F21" s="209" t="str">
        <f t="shared" si="1"/>
        <v/>
      </c>
      <c r="G21" s="189" t="s">
        <v>2690</v>
      </c>
      <c r="H21" s="160" t="s">
        <v>47</v>
      </c>
      <c r="I21" s="160" t="s">
        <v>47</v>
      </c>
      <c r="J21" s="160" t="s">
        <v>47</v>
      </c>
      <c r="K21" s="209" t="str">
        <f t="shared" si="3"/>
        <v/>
      </c>
      <c r="L21" s="209" t="str">
        <f t="shared" si="4"/>
        <v/>
      </c>
      <c r="M21" s="189" t="s">
        <v>47</v>
      </c>
    </row>
    <row r="22" s="199" customFormat="1" ht="23" customHeight="1" spans="1:13">
      <c r="A22" s="207" t="s">
        <v>2691</v>
      </c>
      <c r="B22" s="208">
        <f>SUM(B23:B24)</f>
        <v>0</v>
      </c>
      <c r="C22" s="208">
        <f>SUM(C23:C24)</f>
        <v>0</v>
      </c>
      <c r="D22" s="208">
        <f>SUM(D23:D24)</f>
        <v>0</v>
      </c>
      <c r="E22" s="209" t="str">
        <f t="shared" si="0"/>
        <v/>
      </c>
      <c r="F22" s="209" t="str">
        <f t="shared" si="1"/>
        <v/>
      </c>
      <c r="G22" s="189" t="s">
        <v>2669</v>
      </c>
      <c r="H22" s="208">
        <f t="shared" ref="H22:J22" si="8">SUM(H23:H28)</f>
        <v>0</v>
      </c>
      <c r="I22" s="208">
        <f t="shared" si="8"/>
        <v>0</v>
      </c>
      <c r="J22" s="208">
        <f t="shared" si="8"/>
        <v>0</v>
      </c>
      <c r="K22" s="209" t="str">
        <f t="shared" si="3"/>
        <v/>
      </c>
      <c r="L22" s="209" t="str">
        <f t="shared" si="4"/>
        <v/>
      </c>
      <c r="M22" s="189" t="s">
        <v>47</v>
      </c>
    </row>
    <row r="23" s="199" customFormat="1" ht="23" customHeight="1" spans="1:13">
      <c r="A23" s="207" t="s">
        <v>2692</v>
      </c>
      <c r="B23" s="160" t="s">
        <v>47</v>
      </c>
      <c r="C23" s="160" t="s">
        <v>47</v>
      </c>
      <c r="D23" s="160" t="s">
        <v>47</v>
      </c>
      <c r="E23" s="209" t="str">
        <f t="shared" si="0"/>
        <v/>
      </c>
      <c r="F23" s="209" t="str">
        <f t="shared" si="1"/>
        <v/>
      </c>
      <c r="G23" s="189" t="s">
        <v>787</v>
      </c>
      <c r="H23" s="160" t="s">
        <v>47</v>
      </c>
      <c r="I23" s="160" t="s">
        <v>47</v>
      </c>
      <c r="J23" s="160" t="s">
        <v>47</v>
      </c>
      <c r="K23" s="209" t="str">
        <f t="shared" si="3"/>
        <v/>
      </c>
      <c r="L23" s="209" t="str">
        <f t="shared" si="4"/>
        <v/>
      </c>
      <c r="M23" s="189" t="s">
        <v>47</v>
      </c>
    </row>
    <row r="24" s="199" customFormat="1" ht="23" customHeight="1" spans="1:13">
      <c r="A24" s="207" t="s">
        <v>2693</v>
      </c>
      <c r="B24" s="160" t="s">
        <v>47</v>
      </c>
      <c r="C24" s="160" t="s">
        <v>47</v>
      </c>
      <c r="D24" s="160" t="s">
        <v>47</v>
      </c>
      <c r="E24" s="209" t="str">
        <f t="shared" si="0"/>
        <v/>
      </c>
      <c r="F24" s="209" t="str">
        <f t="shared" si="1"/>
        <v/>
      </c>
      <c r="G24" s="189" t="s">
        <v>805</v>
      </c>
      <c r="H24" s="160" t="s">
        <v>47</v>
      </c>
      <c r="I24" s="160" t="s">
        <v>47</v>
      </c>
      <c r="J24" s="160" t="s">
        <v>47</v>
      </c>
      <c r="K24" s="209" t="str">
        <f t="shared" si="3"/>
        <v/>
      </c>
      <c r="L24" s="209" t="str">
        <f t="shared" si="4"/>
        <v/>
      </c>
      <c r="M24" s="189" t="s">
        <v>47</v>
      </c>
    </row>
    <row r="25" s="199" customFormat="1" ht="23" customHeight="1" spans="1:13">
      <c r="A25" s="207" t="s">
        <v>2694</v>
      </c>
      <c r="B25" s="160">
        <v>105</v>
      </c>
      <c r="C25" s="160">
        <v>311</v>
      </c>
      <c r="D25" s="160">
        <v>180</v>
      </c>
      <c r="E25" s="209">
        <f t="shared" si="0"/>
        <v>1.71428571428571</v>
      </c>
      <c r="F25" s="209">
        <f t="shared" si="1"/>
        <v>0.578778135048232</v>
      </c>
      <c r="G25" s="189" t="s">
        <v>816</v>
      </c>
      <c r="H25" s="160" t="s">
        <v>47</v>
      </c>
      <c r="I25" s="160" t="s">
        <v>47</v>
      </c>
      <c r="J25" s="160" t="s">
        <v>47</v>
      </c>
      <c r="K25" s="209" t="str">
        <f t="shared" si="3"/>
        <v/>
      </c>
      <c r="L25" s="209" t="str">
        <f t="shared" si="4"/>
        <v/>
      </c>
      <c r="M25" s="189" t="s">
        <v>47</v>
      </c>
    </row>
    <row r="26" s="199" customFormat="1" ht="23" customHeight="1" spans="1:13">
      <c r="A26" s="207" t="s">
        <v>2695</v>
      </c>
      <c r="B26" s="160" t="s">
        <v>47</v>
      </c>
      <c r="C26" s="160" t="s">
        <v>47</v>
      </c>
      <c r="D26" s="160" t="s">
        <v>47</v>
      </c>
      <c r="E26" s="209" t="str">
        <f t="shared" si="0"/>
        <v/>
      </c>
      <c r="F26" s="209" t="str">
        <f t="shared" si="1"/>
        <v/>
      </c>
      <c r="G26" s="189" t="s">
        <v>825</v>
      </c>
      <c r="H26" s="160" t="s">
        <v>47</v>
      </c>
      <c r="I26" s="160" t="s">
        <v>47</v>
      </c>
      <c r="J26" s="160" t="s">
        <v>47</v>
      </c>
      <c r="K26" s="209" t="str">
        <f t="shared" si="3"/>
        <v/>
      </c>
      <c r="L26" s="209" t="str">
        <f t="shared" si="4"/>
        <v/>
      </c>
      <c r="M26" s="189" t="s">
        <v>47</v>
      </c>
    </row>
    <row r="27" s="199" customFormat="1" ht="23" customHeight="1" spans="1:13">
      <c r="A27" s="207" t="s">
        <v>2696</v>
      </c>
      <c r="B27" s="208">
        <f>SUM(B28)</f>
        <v>0</v>
      </c>
      <c r="C27" s="208">
        <f>SUM(C28)</f>
        <v>0</v>
      </c>
      <c r="D27" s="208">
        <f>SUM(D28)</f>
        <v>0</v>
      </c>
      <c r="E27" s="209" t="str">
        <f t="shared" si="0"/>
        <v/>
      </c>
      <c r="F27" s="209" t="str">
        <f t="shared" si="1"/>
        <v/>
      </c>
      <c r="G27" s="189" t="s">
        <v>865</v>
      </c>
      <c r="H27" s="160" t="s">
        <v>47</v>
      </c>
      <c r="I27" s="160" t="s">
        <v>47</v>
      </c>
      <c r="J27" s="160" t="s">
        <v>47</v>
      </c>
      <c r="K27" s="209" t="str">
        <f t="shared" si="3"/>
        <v/>
      </c>
      <c r="L27" s="209" t="str">
        <f t="shared" si="4"/>
        <v/>
      </c>
      <c r="M27" s="189" t="s">
        <v>47</v>
      </c>
    </row>
    <row r="28" s="199" customFormat="1" ht="23" customHeight="1" spans="1:13">
      <c r="A28" s="207" t="s">
        <v>2697</v>
      </c>
      <c r="B28" s="160" t="s">
        <v>47</v>
      </c>
      <c r="C28" s="160" t="s">
        <v>47</v>
      </c>
      <c r="D28" s="160" t="s">
        <v>47</v>
      </c>
      <c r="E28" s="209" t="str">
        <f t="shared" si="0"/>
        <v/>
      </c>
      <c r="F28" s="209" t="str">
        <f t="shared" si="1"/>
        <v/>
      </c>
      <c r="G28" s="189" t="s">
        <v>2698</v>
      </c>
      <c r="H28" s="160" t="s">
        <v>47</v>
      </c>
      <c r="I28" s="160" t="s">
        <v>47</v>
      </c>
      <c r="J28" s="160" t="s">
        <v>47</v>
      </c>
      <c r="K28" s="209" t="str">
        <f t="shared" si="3"/>
        <v/>
      </c>
      <c r="L28" s="209" t="str">
        <f t="shared" si="4"/>
        <v/>
      </c>
      <c r="M28" s="189" t="s">
        <v>47</v>
      </c>
    </row>
    <row r="29" s="199" customFormat="1" ht="23" customHeight="1" spans="1:13">
      <c r="A29" s="207" t="s">
        <v>2699</v>
      </c>
      <c r="B29" s="160" t="s">
        <v>47</v>
      </c>
      <c r="C29" s="160" t="s">
        <v>47</v>
      </c>
      <c r="D29" s="160" t="s">
        <v>47</v>
      </c>
      <c r="E29" s="209" t="str">
        <f t="shared" si="0"/>
        <v/>
      </c>
      <c r="F29" s="209" t="str">
        <f t="shared" si="1"/>
        <v/>
      </c>
      <c r="G29" s="189" t="s">
        <v>882</v>
      </c>
      <c r="H29" s="208">
        <f t="shared" ref="H29:J29" si="9">SUM(H30,H36,H42,H45)</f>
        <v>0</v>
      </c>
      <c r="I29" s="208">
        <f t="shared" si="9"/>
        <v>0</v>
      </c>
      <c r="J29" s="208">
        <f t="shared" si="9"/>
        <v>0</v>
      </c>
      <c r="K29" s="209" t="str">
        <f t="shared" si="3"/>
        <v/>
      </c>
      <c r="L29" s="209" t="str">
        <f t="shared" si="4"/>
        <v/>
      </c>
      <c r="M29" s="189" t="s">
        <v>47</v>
      </c>
    </row>
    <row r="30" s="199" customFormat="1" ht="23" customHeight="1" spans="1:13">
      <c r="A30" s="207" t="s">
        <v>2700</v>
      </c>
      <c r="B30" s="160">
        <v>324</v>
      </c>
      <c r="C30" s="160">
        <v>197</v>
      </c>
      <c r="D30" s="160">
        <v>400</v>
      </c>
      <c r="E30" s="209">
        <f t="shared" si="0"/>
        <v>1.23456790123457</v>
      </c>
      <c r="F30" s="209">
        <f t="shared" si="1"/>
        <v>2.03045685279188</v>
      </c>
      <c r="G30" s="189" t="s">
        <v>2701</v>
      </c>
      <c r="H30" s="208">
        <f t="shared" ref="H30:J30" si="10">SUM(H31:H35)</f>
        <v>0</v>
      </c>
      <c r="I30" s="208">
        <f t="shared" si="10"/>
        <v>0</v>
      </c>
      <c r="J30" s="208">
        <f t="shared" si="10"/>
        <v>0</v>
      </c>
      <c r="K30" s="209" t="str">
        <f t="shared" si="3"/>
        <v/>
      </c>
      <c r="L30" s="209" t="str">
        <f t="shared" si="4"/>
        <v/>
      </c>
      <c r="M30" s="189" t="s">
        <v>47</v>
      </c>
    </row>
    <row r="31" s="199" customFormat="1" ht="23" customHeight="1" spans="1:13">
      <c r="A31" s="207" t="s">
        <v>2702</v>
      </c>
      <c r="B31" s="208">
        <f>SUM(B32:B36)</f>
        <v>0</v>
      </c>
      <c r="C31" s="208">
        <f>SUM(C32:C36)</f>
        <v>0</v>
      </c>
      <c r="D31" s="208">
        <f>SUM(D32:D36)</f>
        <v>0</v>
      </c>
      <c r="E31" s="209" t="str">
        <f t="shared" si="0"/>
        <v/>
      </c>
      <c r="F31" s="209" t="str">
        <f t="shared" si="1"/>
        <v/>
      </c>
      <c r="G31" s="189" t="s">
        <v>2703</v>
      </c>
      <c r="H31" s="160" t="s">
        <v>47</v>
      </c>
      <c r="I31" s="160" t="s">
        <v>47</v>
      </c>
      <c r="J31" s="160" t="s">
        <v>47</v>
      </c>
      <c r="K31" s="209" t="str">
        <f t="shared" si="3"/>
        <v/>
      </c>
      <c r="L31" s="209" t="str">
        <f t="shared" si="4"/>
        <v/>
      </c>
      <c r="M31" s="189" t="s">
        <v>47</v>
      </c>
    </row>
    <row r="32" s="199" customFormat="1" ht="23" customHeight="1" spans="1:13">
      <c r="A32" s="207" t="s">
        <v>2704</v>
      </c>
      <c r="B32" s="160" t="s">
        <v>47</v>
      </c>
      <c r="C32" s="160" t="s">
        <v>47</v>
      </c>
      <c r="D32" s="160" t="s">
        <v>47</v>
      </c>
      <c r="E32" s="209" t="str">
        <f t="shared" si="0"/>
        <v/>
      </c>
      <c r="F32" s="209" t="str">
        <f t="shared" si="1"/>
        <v/>
      </c>
      <c r="G32" s="189" t="s">
        <v>2705</v>
      </c>
      <c r="H32" s="160" t="s">
        <v>47</v>
      </c>
      <c r="I32" s="160" t="s">
        <v>47</v>
      </c>
      <c r="J32" s="160" t="s">
        <v>47</v>
      </c>
      <c r="K32" s="209" t="str">
        <f t="shared" si="3"/>
        <v/>
      </c>
      <c r="L32" s="209" t="str">
        <f t="shared" si="4"/>
        <v/>
      </c>
      <c r="M32" s="189" t="s">
        <v>47</v>
      </c>
    </row>
    <row r="33" s="199" customFormat="1" ht="23" customHeight="1" spans="1:13">
      <c r="A33" s="207" t="s">
        <v>2706</v>
      </c>
      <c r="B33" s="160" t="s">
        <v>47</v>
      </c>
      <c r="C33" s="160" t="s">
        <v>47</v>
      </c>
      <c r="D33" s="160" t="s">
        <v>47</v>
      </c>
      <c r="E33" s="209" t="str">
        <f t="shared" si="0"/>
        <v/>
      </c>
      <c r="F33" s="209" t="str">
        <f t="shared" si="1"/>
        <v/>
      </c>
      <c r="G33" s="189" t="s">
        <v>2707</v>
      </c>
      <c r="H33" s="160" t="s">
        <v>47</v>
      </c>
      <c r="I33" s="160" t="s">
        <v>47</v>
      </c>
      <c r="J33" s="160" t="s">
        <v>47</v>
      </c>
      <c r="K33" s="209" t="str">
        <f t="shared" si="3"/>
        <v/>
      </c>
      <c r="L33" s="209" t="str">
        <f t="shared" si="4"/>
        <v/>
      </c>
      <c r="M33" s="189" t="s">
        <v>47</v>
      </c>
    </row>
    <row r="34" s="199" customFormat="1" ht="23" customHeight="1" spans="1:13">
      <c r="A34" s="207" t="s">
        <v>2708</v>
      </c>
      <c r="B34" s="160" t="s">
        <v>47</v>
      </c>
      <c r="C34" s="160" t="s">
        <v>47</v>
      </c>
      <c r="D34" s="160" t="s">
        <v>47</v>
      </c>
      <c r="E34" s="209" t="str">
        <f t="shared" si="0"/>
        <v/>
      </c>
      <c r="F34" s="209" t="str">
        <f t="shared" si="1"/>
        <v/>
      </c>
      <c r="G34" s="189" t="s">
        <v>2709</v>
      </c>
      <c r="H34" s="160" t="s">
        <v>47</v>
      </c>
      <c r="I34" s="160" t="s">
        <v>47</v>
      </c>
      <c r="J34" s="160" t="s">
        <v>47</v>
      </c>
      <c r="K34" s="209" t="str">
        <f t="shared" si="3"/>
        <v/>
      </c>
      <c r="L34" s="209" t="str">
        <f t="shared" si="4"/>
        <v/>
      </c>
      <c r="M34" s="189" t="s">
        <v>47</v>
      </c>
    </row>
    <row r="35" s="199" customFormat="1" ht="23" customHeight="1" spans="1:13">
      <c r="A35" s="207" t="s">
        <v>2710</v>
      </c>
      <c r="B35" s="160" t="s">
        <v>47</v>
      </c>
      <c r="C35" s="160" t="s">
        <v>47</v>
      </c>
      <c r="D35" s="160" t="s">
        <v>47</v>
      </c>
      <c r="E35" s="209" t="str">
        <f t="shared" si="0"/>
        <v/>
      </c>
      <c r="F35" s="209" t="str">
        <f t="shared" si="1"/>
        <v/>
      </c>
      <c r="G35" s="189" t="s">
        <v>2711</v>
      </c>
      <c r="H35" s="160" t="s">
        <v>47</v>
      </c>
      <c r="I35" s="160" t="s">
        <v>47</v>
      </c>
      <c r="J35" s="160" t="s">
        <v>47</v>
      </c>
      <c r="K35" s="209" t="str">
        <f t="shared" si="3"/>
        <v/>
      </c>
      <c r="L35" s="209" t="str">
        <f t="shared" si="4"/>
        <v/>
      </c>
      <c r="M35" s="189" t="s">
        <v>47</v>
      </c>
    </row>
    <row r="36" s="199" customFormat="1" ht="23" customHeight="1" spans="1:13">
      <c r="A36" s="207" t="s">
        <v>2712</v>
      </c>
      <c r="B36" s="160" t="s">
        <v>47</v>
      </c>
      <c r="C36" s="160" t="s">
        <v>47</v>
      </c>
      <c r="D36" s="160" t="s">
        <v>47</v>
      </c>
      <c r="E36" s="209" t="str">
        <f t="shared" si="0"/>
        <v/>
      </c>
      <c r="F36" s="209" t="str">
        <f t="shared" si="1"/>
        <v/>
      </c>
      <c r="G36" s="189" t="s">
        <v>2713</v>
      </c>
      <c r="H36" s="208">
        <f t="shared" ref="H36:J36" si="11">SUM(H37:H41)</f>
        <v>0</v>
      </c>
      <c r="I36" s="208">
        <f t="shared" si="11"/>
        <v>0</v>
      </c>
      <c r="J36" s="208">
        <f t="shared" si="11"/>
        <v>0</v>
      </c>
      <c r="K36" s="209" t="str">
        <f t="shared" si="3"/>
        <v/>
      </c>
      <c r="L36" s="209" t="str">
        <f t="shared" si="4"/>
        <v/>
      </c>
      <c r="M36" s="189" t="s">
        <v>47</v>
      </c>
    </row>
    <row r="37" s="199" customFormat="1" ht="23" customHeight="1" spans="1:13">
      <c r="A37" s="207" t="s">
        <v>2714</v>
      </c>
      <c r="B37" s="160" t="s">
        <v>47</v>
      </c>
      <c r="C37" s="160" t="s">
        <v>47</v>
      </c>
      <c r="D37" s="160" t="s">
        <v>47</v>
      </c>
      <c r="E37" s="209" t="str">
        <f t="shared" si="0"/>
        <v/>
      </c>
      <c r="F37" s="209" t="str">
        <f t="shared" si="1"/>
        <v/>
      </c>
      <c r="G37" s="189" t="s">
        <v>2715</v>
      </c>
      <c r="H37" s="160" t="s">
        <v>47</v>
      </c>
      <c r="I37" s="160" t="s">
        <v>47</v>
      </c>
      <c r="J37" s="160" t="s">
        <v>47</v>
      </c>
      <c r="K37" s="209" t="str">
        <f t="shared" si="3"/>
        <v/>
      </c>
      <c r="L37" s="209" t="str">
        <f t="shared" si="4"/>
        <v/>
      </c>
      <c r="M37" s="189" t="s">
        <v>47</v>
      </c>
    </row>
    <row r="38" s="199" customFormat="1" ht="23" customHeight="1" spans="1:13">
      <c r="A38" s="207" t="s">
        <v>2716</v>
      </c>
      <c r="B38" s="160" t="s">
        <v>47</v>
      </c>
      <c r="C38" s="160" t="s">
        <v>47</v>
      </c>
      <c r="D38" s="160" t="s">
        <v>47</v>
      </c>
      <c r="E38" s="209" t="str">
        <f t="shared" si="0"/>
        <v/>
      </c>
      <c r="F38" s="209" t="str">
        <f t="shared" si="1"/>
        <v/>
      </c>
      <c r="G38" s="189" t="s">
        <v>2717</v>
      </c>
      <c r="H38" s="160" t="s">
        <v>47</v>
      </c>
      <c r="I38" s="160" t="s">
        <v>47</v>
      </c>
      <c r="J38" s="160" t="s">
        <v>47</v>
      </c>
      <c r="K38" s="209" t="str">
        <f t="shared" si="3"/>
        <v/>
      </c>
      <c r="L38" s="209" t="str">
        <f t="shared" si="4"/>
        <v/>
      </c>
      <c r="M38" s="189" t="s">
        <v>47</v>
      </c>
    </row>
    <row r="39" s="199" customFormat="1" ht="23" customHeight="1" spans="1:13">
      <c r="A39" s="207" t="s">
        <v>2718</v>
      </c>
      <c r="B39" s="160" t="s">
        <v>47</v>
      </c>
      <c r="C39" s="160" t="s">
        <v>47</v>
      </c>
      <c r="D39" s="160" t="s">
        <v>47</v>
      </c>
      <c r="E39" s="209" t="str">
        <f t="shared" si="0"/>
        <v/>
      </c>
      <c r="F39" s="209" t="str">
        <f t="shared" si="1"/>
        <v/>
      </c>
      <c r="G39" s="189" t="s">
        <v>2719</v>
      </c>
      <c r="H39" s="160" t="s">
        <v>47</v>
      </c>
      <c r="I39" s="160" t="s">
        <v>47</v>
      </c>
      <c r="J39" s="160" t="s">
        <v>47</v>
      </c>
      <c r="K39" s="209" t="str">
        <f t="shared" si="3"/>
        <v/>
      </c>
      <c r="L39" s="209" t="str">
        <f t="shared" si="4"/>
        <v/>
      </c>
      <c r="M39" s="189" t="s">
        <v>47</v>
      </c>
    </row>
    <row r="40" s="199" customFormat="1" ht="23" customHeight="1" spans="1:13">
      <c r="A40" s="207" t="s">
        <v>2720</v>
      </c>
      <c r="B40" s="160" t="s">
        <v>47</v>
      </c>
      <c r="C40" s="160">
        <v>1180</v>
      </c>
      <c r="D40" s="160" t="s">
        <v>47</v>
      </c>
      <c r="E40" s="209" t="str">
        <f t="shared" si="0"/>
        <v/>
      </c>
      <c r="F40" s="209" t="str">
        <f t="shared" si="1"/>
        <v/>
      </c>
      <c r="G40" s="189" t="s">
        <v>2721</v>
      </c>
      <c r="H40" s="160" t="s">
        <v>47</v>
      </c>
      <c r="I40" s="160" t="s">
        <v>47</v>
      </c>
      <c r="J40" s="160" t="s">
        <v>47</v>
      </c>
      <c r="K40" s="209" t="str">
        <f t="shared" si="3"/>
        <v/>
      </c>
      <c r="L40" s="209" t="str">
        <f t="shared" si="4"/>
        <v/>
      </c>
      <c r="M40" s="189" t="s">
        <v>47</v>
      </c>
    </row>
    <row r="41" s="199" customFormat="1" ht="23" customHeight="1" spans="1:13">
      <c r="A41" s="207" t="s">
        <v>2722</v>
      </c>
      <c r="B41" s="208">
        <f>SUM(B42:B44,B48:B53,B56:B57)</f>
        <v>0</v>
      </c>
      <c r="C41" s="208">
        <f>SUM(C42:C44,C48:C53,C56:C57)</f>
        <v>0</v>
      </c>
      <c r="D41" s="208">
        <f>SUM(D42:D44,D48:D53,D56:D57)</f>
        <v>0</v>
      </c>
      <c r="E41" s="209" t="str">
        <f t="shared" si="0"/>
        <v/>
      </c>
      <c r="F41" s="209" t="str">
        <f t="shared" si="1"/>
        <v/>
      </c>
      <c r="G41" s="189" t="s">
        <v>2723</v>
      </c>
      <c r="H41" s="160" t="s">
        <v>47</v>
      </c>
      <c r="I41" s="160" t="s">
        <v>47</v>
      </c>
      <c r="J41" s="160" t="s">
        <v>47</v>
      </c>
      <c r="K41" s="209" t="str">
        <f t="shared" si="3"/>
        <v/>
      </c>
      <c r="L41" s="209" t="str">
        <f t="shared" si="4"/>
        <v/>
      </c>
      <c r="M41" s="189" t="s">
        <v>47</v>
      </c>
    </row>
    <row r="42" s="199" customFormat="1" ht="23" customHeight="1" spans="1:13">
      <c r="A42" s="207" t="s">
        <v>2724</v>
      </c>
      <c r="B42" s="160" t="s">
        <v>47</v>
      </c>
      <c r="C42" s="160" t="s">
        <v>47</v>
      </c>
      <c r="D42" s="160" t="s">
        <v>47</v>
      </c>
      <c r="E42" s="209" t="str">
        <f t="shared" si="0"/>
        <v/>
      </c>
      <c r="F42" s="209" t="str">
        <f t="shared" si="1"/>
        <v/>
      </c>
      <c r="G42" s="189" t="s">
        <v>2725</v>
      </c>
      <c r="H42" s="208">
        <f t="shared" ref="H42:J42" si="12">SUM(H43:H44)</f>
        <v>0</v>
      </c>
      <c r="I42" s="208">
        <f t="shared" si="12"/>
        <v>0</v>
      </c>
      <c r="J42" s="208">
        <f t="shared" si="12"/>
        <v>0</v>
      </c>
      <c r="K42" s="209" t="str">
        <f t="shared" si="3"/>
        <v/>
      </c>
      <c r="L42" s="209" t="str">
        <f t="shared" si="4"/>
        <v/>
      </c>
      <c r="M42" s="189" t="s">
        <v>47</v>
      </c>
    </row>
    <row r="43" s="199" customFormat="1" ht="23" customHeight="1" spans="1:13">
      <c r="A43" s="207" t="s">
        <v>2726</v>
      </c>
      <c r="B43" s="160" t="s">
        <v>47</v>
      </c>
      <c r="C43" s="160" t="s">
        <v>47</v>
      </c>
      <c r="D43" s="160" t="s">
        <v>47</v>
      </c>
      <c r="E43" s="209" t="str">
        <f t="shared" si="0"/>
        <v/>
      </c>
      <c r="F43" s="209" t="str">
        <f t="shared" si="1"/>
        <v/>
      </c>
      <c r="G43" s="189" t="s">
        <v>2727</v>
      </c>
      <c r="H43" s="160" t="s">
        <v>47</v>
      </c>
      <c r="I43" s="160" t="s">
        <v>47</v>
      </c>
      <c r="J43" s="160" t="s">
        <v>47</v>
      </c>
      <c r="K43" s="209" t="str">
        <f t="shared" si="3"/>
        <v/>
      </c>
      <c r="L43" s="209" t="str">
        <f t="shared" si="4"/>
        <v/>
      </c>
      <c r="M43" s="189" t="s">
        <v>47</v>
      </c>
    </row>
    <row r="44" s="199" customFormat="1" ht="23" customHeight="1" spans="1:13">
      <c r="A44" s="207" t="s">
        <v>2728</v>
      </c>
      <c r="B44" s="208">
        <f>SUM(B45:B47)</f>
        <v>0</v>
      </c>
      <c r="C44" s="208">
        <f>SUM(C45:C47)</f>
        <v>0</v>
      </c>
      <c r="D44" s="208">
        <f>SUM(D45:D47)</f>
        <v>0</v>
      </c>
      <c r="E44" s="209" t="str">
        <f t="shared" si="0"/>
        <v/>
      </c>
      <c r="F44" s="209" t="str">
        <f t="shared" si="1"/>
        <v/>
      </c>
      <c r="G44" s="189" t="s">
        <v>2729</v>
      </c>
      <c r="H44" s="160" t="s">
        <v>47</v>
      </c>
      <c r="I44" s="160" t="s">
        <v>47</v>
      </c>
      <c r="J44" s="160" t="s">
        <v>47</v>
      </c>
      <c r="K44" s="209" t="str">
        <f t="shared" si="3"/>
        <v/>
      </c>
      <c r="L44" s="209" t="str">
        <f t="shared" si="4"/>
        <v/>
      </c>
      <c r="M44" s="189" t="s">
        <v>47</v>
      </c>
    </row>
    <row r="45" s="199" customFormat="1" ht="23" customHeight="1" spans="1:13">
      <c r="A45" s="207" t="s">
        <v>2730</v>
      </c>
      <c r="B45" s="160" t="s">
        <v>47</v>
      </c>
      <c r="C45" s="160" t="s">
        <v>47</v>
      </c>
      <c r="D45" s="160" t="s">
        <v>47</v>
      </c>
      <c r="E45" s="209" t="str">
        <f t="shared" si="0"/>
        <v/>
      </c>
      <c r="F45" s="209" t="str">
        <f t="shared" si="1"/>
        <v/>
      </c>
      <c r="G45" s="210" t="s">
        <v>2669</v>
      </c>
      <c r="H45" s="208">
        <f t="shared" ref="H45:J45" si="13">SUM(H46:H51)</f>
        <v>0</v>
      </c>
      <c r="I45" s="208">
        <f t="shared" si="13"/>
        <v>0</v>
      </c>
      <c r="J45" s="208">
        <f t="shared" si="13"/>
        <v>0</v>
      </c>
      <c r="K45" s="209" t="str">
        <f t="shared" si="3"/>
        <v/>
      </c>
      <c r="L45" s="209" t="str">
        <f t="shared" si="4"/>
        <v/>
      </c>
      <c r="M45" s="189" t="s">
        <v>2731</v>
      </c>
    </row>
    <row r="46" s="199" customFormat="1" ht="23" customHeight="1" spans="1:13">
      <c r="A46" s="207" t="s">
        <v>2732</v>
      </c>
      <c r="B46" s="160" t="s">
        <v>47</v>
      </c>
      <c r="C46" s="160" t="s">
        <v>47</v>
      </c>
      <c r="D46" s="160" t="s">
        <v>47</v>
      </c>
      <c r="E46" s="209" t="str">
        <f t="shared" si="0"/>
        <v/>
      </c>
      <c r="F46" s="209" t="str">
        <f t="shared" si="1"/>
        <v/>
      </c>
      <c r="G46" s="189" t="s">
        <v>884</v>
      </c>
      <c r="H46" s="160" t="s">
        <v>47</v>
      </c>
      <c r="I46" s="160" t="s">
        <v>47</v>
      </c>
      <c r="J46" s="160" t="s">
        <v>47</v>
      </c>
      <c r="K46" s="209" t="str">
        <f t="shared" si="3"/>
        <v/>
      </c>
      <c r="L46" s="209" t="str">
        <f t="shared" si="4"/>
        <v/>
      </c>
      <c r="M46" s="189" t="s">
        <v>2731</v>
      </c>
    </row>
    <row r="47" s="199" customFormat="1" ht="23" customHeight="1" spans="1:13">
      <c r="A47" s="207" t="s">
        <v>2733</v>
      </c>
      <c r="B47" s="160" t="s">
        <v>47</v>
      </c>
      <c r="C47" s="160" t="s">
        <v>47</v>
      </c>
      <c r="D47" s="160" t="s">
        <v>47</v>
      </c>
      <c r="E47" s="209" t="str">
        <f t="shared" si="0"/>
        <v/>
      </c>
      <c r="F47" s="209" t="str">
        <f t="shared" si="1"/>
        <v/>
      </c>
      <c r="G47" s="189" t="s">
        <v>913</v>
      </c>
      <c r="H47" s="160" t="s">
        <v>47</v>
      </c>
      <c r="I47" s="160" t="s">
        <v>47</v>
      </c>
      <c r="J47" s="160" t="s">
        <v>47</v>
      </c>
      <c r="K47" s="209" t="str">
        <f t="shared" si="3"/>
        <v/>
      </c>
      <c r="L47" s="209" t="str">
        <f t="shared" si="4"/>
        <v/>
      </c>
      <c r="M47" s="189" t="s">
        <v>2731</v>
      </c>
    </row>
    <row r="48" s="199" customFormat="1" ht="23" customHeight="1" spans="1:13">
      <c r="A48" s="207" t="s">
        <v>2734</v>
      </c>
      <c r="B48" s="160" t="s">
        <v>47</v>
      </c>
      <c r="C48" s="160" t="s">
        <v>47</v>
      </c>
      <c r="D48" s="160" t="s">
        <v>47</v>
      </c>
      <c r="E48" s="209" t="str">
        <f t="shared" si="0"/>
        <v/>
      </c>
      <c r="F48" s="209" t="str">
        <f t="shared" si="1"/>
        <v/>
      </c>
      <c r="G48" s="189" t="s">
        <v>926</v>
      </c>
      <c r="H48" s="160" t="s">
        <v>47</v>
      </c>
      <c r="I48" s="160" t="s">
        <v>47</v>
      </c>
      <c r="J48" s="160" t="s">
        <v>47</v>
      </c>
      <c r="K48" s="209" t="str">
        <f t="shared" si="3"/>
        <v/>
      </c>
      <c r="L48" s="209" t="str">
        <f t="shared" si="4"/>
        <v/>
      </c>
      <c r="M48" s="189" t="s">
        <v>2731</v>
      </c>
    </row>
    <row r="49" s="199" customFormat="1" ht="23" customHeight="1" spans="1:13">
      <c r="A49" s="207" t="s">
        <v>2735</v>
      </c>
      <c r="B49" s="160" t="s">
        <v>47</v>
      </c>
      <c r="C49" s="160" t="s">
        <v>47</v>
      </c>
      <c r="D49" s="160" t="s">
        <v>47</v>
      </c>
      <c r="E49" s="209" t="str">
        <f t="shared" si="0"/>
        <v/>
      </c>
      <c r="F49" s="209" t="str">
        <f t="shared" si="1"/>
        <v/>
      </c>
      <c r="G49" s="189" t="s">
        <v>945</v>
      </c>
      <c r="H49" s="160" t="s">
        <v>47</v>
      </c>
      <c r="I49" s="160" t="s">
        <v>47</v>
      </c>
      <c r="J49" s="160" t="s">
        <v>47</v>
      </c>
      <c r="K49" s="209" t="str">
        <f t="shared" si="3"/>
        <v/>
      </c>
      <c r="L49" s="209" t="str">
        <f t="shared" si="4"/>
        <v/>
      </c>
      <c r="M49" s="189" t="s">
        <v>2731</v>
      </c>
    </row>
    <row r="50" s="199" customFormat="1" ht="23" customHeight="1" spans="1:13">
      <c r="A50" s="207" t="s">
        <v>2736</v>
      </c>
      <c r="B50" s="160" t="s">
        <v>47</v>
      </c>
      <c r="C50" s="160" t="s">
        <v>47</v>
      </c>
      <c r="D50" s="160" t="s">
        <v>47</v>
      </c>
      <c r="E50" s="209" t="str">
        <f t="shared" si="0"/>
        <v/>
      </c>
      <c r="F50" s="209" t="str">
        <f t="shared" si="1"/>
        <v/>
      </c>
      <c r="G50" s="189" t="s">
        <v>960</v>
      </c>
      <c r="H50" s="160" t="s">
        <v>47</v>
      </c>
      <c r="I50" s="160" t="s">
        <v>47</v>
      </c>
      <c r="J50" s="160" t="s">
        <v>47</v>
      </c>
      <c r="K50" s="209" t="str">
        <f t="shared" si="3"/>
        <v/>
      </c>
      <c r="L50" s="209" t="str">
        <f t="shared" si="4"/>
        <v/>
      </c>
      <c r="M50" s="189" t="s">
        <v>2731</v>
      </c>
    </row>
    <row r="51" s="199" customFormat="1" ht="23" customHeight="1" spans="1:13">
      <c r="A51" s="207" t="s">
        <v>2737</v>
      </c>
      <c r="B51" s="160" t="s">
        <v>47</v>
      </c>
      <c r="C51" s="160" t="s">
        <v>47</v>
      </c>
      <c r="D51" s="160" t="s">
        <v>47</v>
      </c>
      <c r="E51" s="209" t="str">
        <f t="shared" si="0"/>
        <v/>
      </c>
      <c r="F51" s="209" t="str">
        <f t="shared" si="1"/>
        <v/>
      </c>
      <c r="G51" s="189" t="s">
        <v>973</v>
      </c>
      <c r="H51" s="160" t="s">
        <v>47</v>
      </c>
      <c r="I51" s="160" t="s">
        <v>47</v>
      </c>
      <c r="J51" s="160" t="s">
        <v>47</v>
      </c>
      <c r="K51" s="209" t="str">
        <f t="shared" si="3"/>
        <v/>
      </c>
      <c r="L51" s="209" t="str">
        <f t="shared" si="4"/>
        <v/>
      </c>
      <c r="M51" s="189" t="s">
        <v>2731</v>
      </c>
    </row>
    <row r="52" s="199" customFormat="1" ht="23" customHeight="1" spans="1:13">
      <c r="A52" s="207" t="s">
        <v>2738</v>
      </c>
      <c r="B52" s="160" t="s">
        <v>47</v>
      </c>
      <c r="C52" s="160" t="s">
        <v>47</v>
      </c>
      <c r="D52" s="160" t="s">
        <v>47</v>
      </c>
      <c r="E52" s="209" t="str">
        <f t="shared" si="0"/>
        <v/>
      </c>
      <c r="F52" s="209" t="str">
        <f t="shared" si="1"/>
        <v/>
      </c>
      <c r="G52" s="210" t="s">
        <v>980</v>
      </c>
      <c r="H52" s="208">
        <f t="shared" ref="H52:J52" si="14">SUM(H53)</f>
        <v>0</v>
      </c>
      <c r="I52" s="208">
        <f t="shared" si="14"/>
        <v>0</v>
      </c>
      <c r="J52" s="208">
        <f t="shared" si="14"/>
        <v>0</v>
      </c>
      <c r="K52" s="209" t="str">
        <f t="shared" si="3"/>
        <v/>
      </c>
      <c r="L52" s="209" t="str">
        <f t="shared" si="4"/>
        <v/>
      </c>
      <c r="M52" s="189" t="s">
        <v>47</v>
      </c>
    </row>
    <row r="53" s="199" customFormat="1" ht="23" customHeight="1" spans="1:13">
      <c r="A53" s="207" t="s">
        <v>2739</v>
      </c>
      <c r="B53" s="208">
        <f>SUM(B54:B55)</f>
        <v>0</v>
      </c>
      <c r="C53" s="208">
        <f>SUM(C54:C55)</f>
        <v>0</v>
      </c>
      <c r="D53" s="208">
        <f>SUM(D54:D55)</f>
        <v>0</v>
      </c>
      <c r="E53" s="209" t="str">
        <f t="shared" si="0"/>
        <v/>
      </c>
      <c r="F53" s="209" t="str">
        <f t="shared" si="1"/>
        <v/>
      </c>
      <c r="G53" s="210" t="s">
        <v>2669</v>
      </c>
      <c r="H53" s="208">
        <f t="shared" ref="H53:J53" si="15">SUM(H54:H56)</f>
        <v>0</v>
      </c>
      <c r="I53" s="208">
        <f t="shared" si="15"/>
        <v>0</v>
      </c>
      <c r="J53" s="208">
        <f t="shared" si="15"/>
        <v>0</v>
      </c>
      <c r="K53" s="209" t="str">
        <f t="shared" si="3"/>
        <v/>
      </c>
      <c r="L53" s="209" t="str">
        <f t="shared" si="4"/>
        <v/>
      </c>
      <c r="M53" s="189" t="s">
        <v>47</v>
      </c>
    </row>
    <row r="54" s="199" customFormat="1" ht="23" customHeight="1" spans="1:13">
      <c r="A54" s="207" t="s">
        <v>2740</v>
      </c>
      <c r="B54" s="160" t="s">
        <v>47</v>
      </c>
      <c r="C54" s="160" t="s">
        <v>47</v>
      </c>
      <c r="D54" s="160" t="s">
        <v>47</v>
      </c>
      <c r="E54" s="209" t="str">
        <f t="shared" si="0"/>
        <v/>
      </c>
      <c r="F54" s="209" t="str">
        <f t="shared" si="1"/>
        <v/>
      </c>
      <c r="G54" s="189" t="s">
        <v>2741</v>
      </c>
      <c r="H54" s="160" t="s">
        <v>47</v>
      </c>
      <c r="I54" s="160" t="s">
        <v>47</v>
      </c>
      <c r="J54" s="160" t="s">
        <v>47</v>
      </c>
      <c r="K54" s="209" t="str">
        <f t="shared" si="3"/>
        <v/>
      </c>
      <c r="L54" s="209" t="str">
        <f t="shared" si="4"/>
        <v/>
      </c>
      <c r="M54" s="213" t="s">
        <v>47</v>
      </c>
    </row>
    <row r="55" s="199" customFormat="1" ht="23" customHeight="1" spans="1:13">
      <c r="A55" s="207" t="s">
        <v>2742</v>
      </c>
      <c r="B55" s="160" t="s">
        <v>47</v>
      </c>
      <c r="C55" s="160" t="s">
        <v>47</v>
      </c>
      <c r="D55" s="160" t="s">
        <v>47</v>
      </c>
      <c r="E55" s="209" t="str">
        <f t="shared" si="0"/>
        <v/>
      </c>
      <c r="F55" s="209" t="str">
        <f t="shared" si="1"/>
        <v/>
      </c>
      <c r="G55" s="189" t="s">
        <v>2743</v>
      </c>
      <c r="H55" s="160" t="s">
        <v>47</v>
      </c>
      <c r="I55" s="160" t="s">
        <v>47</v>
      </c>
      <c r="J55" s="160" t="s">
        <v>47</v>
      </c>
      <c r="K55" s="209" t="str">
        <f t="shared" si="3"/>
        <v/>
      </c>
      <c r="L55" s="209" t="str">
        <f t="shared" si="4"/>
        <v/>
      </c>
      <c r="M55" s="189" t="s">
        <v>47</v>
      </c>
    </row>
    <row r="56" s="199" customFormat="1" ht="23" customHeight="1" spans="1:13">
      <c r="A56" s="207" t="s">
        <v>2744</v>
      </c>
      <c r="B56" s="160" t="s">
        <v>47</v>
      </c>
      <c r="C56" s="160" t="s">
        <v>47</v>
      </c>
      <c r="D56" s="160" t="s">
        <v>47</v>
      </c>
      <c r="E56" s="209" t="str">
        <f t="shared" si="0"/>
        <v/>
      </c>
      <c r="F56" s="209" t="str">
        <f t="shared" si="1"/>
        <v/>
      </c>
      <c r="G56" s="189" t="s">
        <v>1213</v>
      </c>
      <c r="H56" s="160" t="s">
        <v>47</v>
      </c>
      <c r="I56" s="160" t="s">
        <v>47</v>
      </c>
      <c r="J56" s="160" t="s">
        <v>47</v>
      </c>
      <c r="K56" s="209" t="str">
        <f t="shared" si="3"/>
        <v/>
      </c>
      <c r="L56" s="209" t="str">
        <f t="shared" si="4"/>
        <v/>
      </c>
      <c r="M56" s="189" t="s">
        <v>47</v>
      </c>
    </row>
    <row r="57" s="199" customFormat="1" ht="23" customHeight="1" spans="1:13">
      <c r="A57" s="207" t="s">
        <v>2745</v>
      </c>
      <c r="B57" s="208">
        <f>SUM(B58:B59)</f>
        <v>0</v>
      </c>
      <c r="C57" s="208">
        <f>SUM(C58:C59)</f>
        <v>0</v>
      </c>
      <c r="D57" s="208">
        <f>SUM(D58:D59)</f>
        <v>0</v>
      </c>
      <c r="E57" s="209" t="str">
        <f t="shared" si="0"/>
        <v/>
      </c>
      <c r="F57" s="209" t="str">
        <f t="shared" si="1"/>
        <v/>
      </c>
      <c r="G57" s="210" t="s">
        <v>1216</v>
      </c>
      <c r="H57" s="208">
        <f t="shared" ref="H57:J57" si="16">SUM(H58)</f>
        <v>0</v>
      </c>
      <c r="I57" s="208">
        <f t="shared" si="16"/>
        <v>0</v>
      </c>
      <c r="J57" s="208">
        <f t="shared" si="16"/>
        <v>0</v>
      </c>
      <c r="K57" s="209" t="str">
        <f t="shared" si="3"/>
        <v/>
      </c>
      <c r="L57" s="209" t="str">
        <f t="shared" si="4"/>
        <v/>
      </c>
      <c r="M57" s="189" t="s">
        <v>47</v>
      </c>
    </row>
    <row r="58" s="199" customFormat="1" ht="23" customHeight="1" spans="1:13">
      <c r="A58" s="189" t="s">
        <v>2746</v>
      </c>
      <c r="B58" s="160" t="s">
        <v>47</v>
      </c>
      <c r="C58" s="160" t="s">
        <v>47</v>
      </c>
      <c r="D58" s="160" t="s">
        <v>47</v>
      </c>
      <c r="E58" s="209" t="str">
        <f t="shared" si="0"/>
        <v/>
      </c>
      <c r="F58" s="209" t="str">
        <f t="shared" si="1"/>
        <v/>
      </c>
      <c r="G58" s="210" t="s">
        <v>2669</v>
      </c>
      <c r="H58" s="208">
        <f t="shared" ref="H58:J58" si="17">SUM(H59:H63)</f>
        <v>0</v>
      </c>
      <c r="I58" s="208">
        <f t="shared" si="17"/>
        <v>0</v>
      </c>
      <c r="J58" s="208">
        <f t="shared" si="17"/>
        <v>0</v>
      </c>
      <c r="K58" s="209" t="str">
        <f t="shared" si="3"/>
        <v/>
      </c>
      <c r="L58" s="209" t="str">
        <f t="shared" si="4"/>
        <v/>
      </c>
      <c r="M58" s="189" t="s">
        <v>47</v>
      </c>
    </row>
    <row r="59" s="199" customFormat="1" ht="23" customHeight="1" spans="1:13">
      <c r="A59" s="189" t="s">
        <v>2745</v>
      </c>
      <c r="B59" s="160" t="s">
        <v>47</v>
      </c>
      <c r="C59" s="160" t="s">
        <v>47</v>
      </c>
      <c r="D59" s="160" t="s">
        <v>47</v>
      </c>
      <c r="E59" s="209" t="str">
        <f t="shared" si="0"/>
        <v/>
      </c>
      <c r="F59" s="209" t="str">
        <f t="shared" si="1"/>
        <v/>
      </c>
      <c r="G59" s="189" t="s">
        <v>1225</v>
      </c>
      <c r="H59" s="160" t="s">
        <v>47</v>
      </c>
      <c r="I59" s="160" t="s">
        <v>47</v>
      </c>
      <c r="J59" s="160" t="s">
        <v>47</v>
      </c>
      <c r="K59" s="209" t="str">
        <f t="shared" si="3"/>
        <v/>
      </c>
      <c r="L59" s="209" t="str">
        <f t="shared" si="4"/>
        <v/>
      </c>
      <c r="M59" s="189" t="s">
        <v>47</v>
      </c>
    </row>
    <row r="60" s="199" customFormat="1" ht="23" customHeight="1" spans="1:13">
      <c r="A60" s="189" t="s">
        <v>47</v>
      </c>
      <c r="B60" s="163" t="s">
        <v>47</v>
      </c>
      <c r="C60" s="163" t="s">
        <v>47</v>
      </c>
      <c r="D60" s="163" t="s">
        <v>47</v>
      </c>
      <c r="E60" s="211"/>
      <c r="F60" s="211"/>
      <c r="G60" s="189" t="s">
        <v>1255</v>
      </c>
      <c r="H60" s="160" t="s">
        <v>47</v>
      </c>
      <c r="I60" s="160" t="s">
        <v>47</v>
      </c>
      <c r="J60" s="160" t="s">
        <v>47</v>
      </c>
      <c r="K60" s="209" t="str">
        <f t="shared" si="3"/>
        <v/>
      </c>
      <c r="L60" s="209" t="str">
        <f t="shared" si="4"/>
        <v/>
      </c>
      <c r="M60" s="189" t="s">
        <v>47</v>
      </c>
    </row>
    <row r="61" s="199" customFormat="1" ht="23" customHeight="1" spans="1:13">
      <c r="A61" s="189" t="s">
        <v>47</v>
      </c>
      <c r="B61" s="163" t="s">
        <v>47</v>
      </c>
      <c r="C61" s="163" t="s">
        <v>47</v>
      </c>
      <c r="D61" s="163" t="s">
        <v>47</v>
      </c>
      <c r="E61" s="211"/>
      <c r="F61" s="211"/>
      <c r="G61" s="189" t="s">
        <v>2747</v>
      </c>
      <c r="H61" s="160" t="s">
        <v>47</v>
      </c>
      <c r="I61" s="160" t="s">
        <v>47</v>
      </c>
      <c r="J61" s="160" t="s">
        <v>47</v>
      </c>
      <c r="K61" s="209" t="str">
        <f t="shared" si="3"/>
        <v/>
      </c>
      <c r="L61" s="209" t="str">
        <f t="shared" si="4"/>
        <v/>
      </c>
      <c r="M61" s="189" t="s">
        <v>47</v>
      </c>
    </row>
    <row r="62" s="199" customFormat="1" ht="23" customHeight="1" spans="1:13">
      <c r="A62" s="189" t="s">
        <v>47</v>
      </c>
      <c r="B62" s="163" t="s">
        <v>47</v>
      </c>
      <c r="C62" s="163" t="s">
        <v>47</v>
      </c>
      <c r="D62" s="163" t="s">
        <v>47</v>
      </c>
      <c r="E62" s="211"/>
      <c r="F62" s="211"/>
      <c r="G62" s="189" t="s">
        <v>1361</v>
      </c>
      <c r="H62" s="160" t="s">
        <v>47</v>
      </c>
      <c r="I62" s="160" t="s">
        <v>47</v>
      </c>
      <c r="J62" s="160" t="s">
        <v>47</v>
      </c>
      <c r="K62" s="209" t="str">
        <f t="shared" si="3"/>
        <v/>
      </c>
      <c r="L62" s="209" t="str">
        <f t="shared" si="4"/>
        <v/>
      </c>
      <c r="M62" s="189" t="s">
        <v>47</v>
      </c>
    </row>
    <row r="63" s="199" customFormat="1" ht="23" customHeight="1" spans="1:13">
      <c r="A63" s="189" t="s">
        <v>47</v>
      </c>
      <c r="B63" s="163" t="s">
        <v>47</v>
      </c>
      <c r="C63" s="163" t="s">
        <v>47</v>
      </c>
      <c r="D63" s="163" t="s">
        <v>47</v>
      </c>
      <c r="E63" s="211"/>
      <c r="F63" s="211"/>
      <c r="G63" s="189" t="s">
        <v>1364</v>
      </c>
      <c r="H63" s="160" t="s">
        <v>47</v>
      </c>
      <c r="I63" s="160" t="s">
        <v>47</v>
      </c>
      <c r="J63" s="160" t="s">
        <v>47</v>
      </c>
      <c r="K63" s="209" t="str">
        <f t="shared" si="3"/>
        <v/>
      </c>
      <c r="L63" s="209" t="str">
        <f t="shared" si="4"/>
        <v/>
      </c>
      <c r="M63" s="189" t="s">
        <v>47</v>
      </c>
    </row>
    <row r="64" s="199" customFormat="1" ht="23" customHeight="1" spans="1:13">
      <c r="A64" s="189" t="s">
        <v>47</v>
      </c>
      <c r="B64" s="163" t="s">
        <v>47</v>
      </c>
      <c r="C64" s="163" t="s">
        <v>47</v>
      </c>
      <c r="D64" s="163" t="s">
        <v>47</v>
      </c>
      <c r="E64" s="211"/>
      <c r="F64" s="211"/>
      <c r="G64" s="189" t="s">
        <v>1367</v>
      </c>
      <c r="H64" s="208">
        <f t="shared" ref="H64:J64" si="18">SUM(H65,H70,H75)</f>
        <v>0</v>
      </c>
      <c r="I64" s="208">
        <f t="shared" si="18"/>
        <v>0</v>
      </c>
      <c r="J64" s="208">
        <f t="shared" si="18"/>
        <v>0</v>
      </c>
      <c r="K64" s="209" t="str">
        <f t="shared" si="3"/>
        <v/>
      </c>
      <c r="L64" s="209" t="str">
        <f t="shared" si="4"/>
        <v/>
      </c>
      <c r="M64" s="189" t="s">
        <v>47</v>
      </c>
    </row>
    <row r="65" s="199" customFormat="1" ht="23" customHeight="1" spans="1:13">
      <c r="A65" s="189" t="s">
        <v>47</v>
      </c>
      <c r="B65" s="163" t="s">
        <v>47</v>
      </c>
      <c r="C65" s="163" t="s">
        <v>47</v>
      </c>
      <c r="D65" s="163" t="s">
        <v>47</v>
      </c>
      <c r="E65" s="211"/>
      <c r="F65" s="211"/>
      <c r="G65" s="189" t="s">
        <v>2748</v>
      </c>
      <c r="H65" s="208">
        <f t="shared" ref="H65:J65" si="19">SUM(H66:H69)</f>
        <v>0</v>
      </c>
      <c r="I65" s="208">
        <f t="shared" si="19"/>
        <v>0</v>
      </c>
      <c r="J65" s="208">
        <f t="shared" si="19"/>
        <v>0</v>
      </c>
      <c r="K65" s="209" t="str">
        <f t="shared" si="3"/>
        <v/>
      </c>
      <c r="L65" s="209" t="str">
        <f t="shared" si="4"/>
        <v/>
      </c>
      <c r="M65" s="189" t="s">
        <v>47</v>
      </c>
    </row>
    <row r="66" s="199" customFormat="1" ht="23" customHeight="1" spans="1:13">
      <c r="A66" s="189" t="s">
        <v>47</v>
      </c>
      <c r="B66" s="163" t="s">
        <v>47</v>
      </c>
      <c r="C66" s="163" t="s">
        <v>47</v>
      </c>
      <c r="D66" s="163" t="s">
        <v>47</v>
      </c>
      <c r="E66" s="211"/>
      <c r="F66" s="211"/>
      <c r="G66" s="189" t="s">
        <v>2749</v>
      </c>
      <c r="H66" s="160" t="s">
        <v>47</v>
      </c>
      <c r="I66" s="160" t="s">
        <v>47</v>
      </c>
      <c r="J66" s="160" t="s">
        <v>47</v>
      </c>
      <c r="K66" s="209" t="str">
        <f t="shared" si="3"/>
        <v/>
      </c>
      <c r="L66" s="209" t="str">
        <f t="shared" si="4"/>
        <v/>
      </c>
      <c r="M66" s="189" t="s">
        <v>47</v>
      </c>
    </row>
    <row r="67" s="199" customFormat="1" ht="23" customHeight="1" spans="1:13">
      <c r="A67" s="189" t="s">
        <v>47</v>
      </c>
      <c r="B67" s="163" t="s">
        <v>47</v>
      </c>
      <c r="C67" s="163" t="s">
        <v>47</v>
      </c>
      <c r="D67" s="163" t="s">
        <v>47</v>
      </c>
      <c r="E67" s="211"/>
      <c r="F67" s="211"/>
      <c r="G67" s="189" t="s">
        <v>2750</v>
      </c>
      <c r="H67" s="160" t="s">
        <v>47</v>
      </c>
      <c r="I67" s="160" t="s">
        <v>47</v>
      </c>
      <c r="J67" s="160" t="s">
        <v>47</v>
      </c>
      <c r="K67" s="209" t="str">
        <f t="shared" si="3"/>
        <v/>
      </c>
      <c r="L67" s="209" t="str">
        <f t="shared" si="4"/>
        <v/>
      </c>
      <c r="M67" s="189" t="s">
        <v>47</v>
      </c>
    </row>
    <row r="68" s="199" customFormat="1" ht="23" customHeight="1" spans="1:13">
      <c r="A68" s="189" t="s">
        <v>47</v>
      </c>
      <c r="B68" s="163" t="s">
        <v>47</v>
      </c>
      <c r="C68" s="163" t="s">
        <v>47</v>
      </c>
      <c r="D68" s="163" t="s">
        <v>47</v>
      </c>
      <c r="E68" s="211"/>
      <c r="F68" s="211"/>
      <c r="G68" s="189" t="s">
        <v>2751</v>
      </c>
      <c r="H68" s="160" t="s">
        <v>47</v>
      </c>
      <c r="I68" s="160" t="s">
        <v>47</v>
      </c>
      <c r="J68" s="160" t="s">
        <v>47</v>
      </c>
      <c r="K68" s="209" t="str">
        <f t="shared" si="3"/>
        <v/>
      </c>
      <c r="L68" s="209" t="str">
        <f t="shared" si="4"/>
        <v/>
      </c>
      <c r="M68" s="189" t="s">
        <v>47</v>
      </c>
    </row>
    <row r="69" s="199" customFormat="1" ht="23" customHeight="1" spans="1:13">
      <c r="A69" s="189" t="s">
        <v>47</v>
      </c>
      <c r="B69" s="163" t="s">
        <v>47</v>
      </c>
      <c r="C69" s="163" t="s">
        <v>47</v>
      </c>
      <c r="D69" s="163" t="s">
        <v>47</v>
      </c>
      <c r="E69" s="211"/>
      <c r="F69" s="211"/>
      <c r="G69" s="189" t="s">
        <v>2752</v>
      </c>
      <c r="H69" s="160" t="s">
        <v>47</v>
      </c>
      <c r="I69" s="160" t="s">
        <v>47</v>
      </c>
      <c r="J69" s="160" t="s">
        <v>47</v>
      </c>
      <c r="K69" s="209" t="str">
        <f t="shared" si="3"/>
        <v/>
      </c>
      <c r="L69" s="209" t="str">
        <f t="shared" si="4"/>
        <v/>
      </c>
      <c r="M69" s="189" t="s">
        <v>47</v>
      </c>
    </row>
    <row r="70" s="199" customFormat="1" ht="23" customHeight="1" spans="1:13">
      <c r="A70" s="189" t="s">
        <v>47</v>
      </c>
      <c r="B70" s="163" t="s">
        <v>47</v>
      </c>
      <c r="C70" s="163" t="s">
        <v>47</v>
      </c>
      <c r="D70" s="163" t="s">
        <v>47</v>
      </c>
      <c r="E70" s="211"/>
      <c r="F70" s="211"/>
      <c r="G70" s="189" t="s">
        <v>2753</v>
      </c>
      <c r="H70" s="208">
        <f t="shared" ref="H70:J70" si="20">SUM(H72:H74)</f>
        <v>0</v>
      </c>
      <c r="I70" s="208">
        <f t="shared" si="20"/>
        <v>0</v>
      </c>
      <c r="J70" s="208">
        <f t="shared" si="20"/>
        <v>0</v>
      </c>
      <c r="K70" s="209" t="str">
        <f t="shared" si="3"/>
        <v/>
      </c>
      <c r="L70" s="209" t="str">
        <f t="shared" si="4"/>
        <v/>
      </c>
      <c r="M70" s="189" t="s">
        <v>47</v>
      </c>
    </row>
    <row r="71" s="199" customFormat="1" ht="23" customHeight="1" spans="1:13">
      <c r="A71" s="189" t="s">
        <v>47</v>
      </c>
      <c r="B71" s="163" t="s">
        <v>47</v>
      </c>
      <c r="C71" s="163" t="s">
        <v>47</v>
      </c>
      <c r="D71" s="163" t="s">
        <v>47</v>
      </c>
      <c r="E71" s="211"/>
      <c r="F71" s="211"/>
      <c r="G71" s="189" t="s">
        <v>2754</v>
      </c>
      <c r="H71" s="160" t="s">
        <v>47</v>
      </c>
      <c r="I71" s="160" t="s">
        <v>47</v>
      </c>
      <c r="J71" s="160" t="s">
        <v>47</v>
      </c>
      <c r="K71" s="209" t="str">
        <f t="shared" ref="K71:K134" si="21">IFERROR($J71/H71,"")</f>
        <v/>
      </c>
      <c r="L71" s="209" t="str">
        <f t="shared" ref="L71:L134" si="22">IFERROR($J71/I71,"")</f>
        <v/>
      </c>
      <c r="M71" s="189" t="s">
        <v>47</v>
      </c>
    </row>
    <row r="72" s="199" customFormat="1" ht="23" customHeight="1" spans="1:13">
      <c r="A72" s="189" t="s">
        <v>47</v>
      </c>
      <c r="B72" s="163" t="s">
        <v>47</v>
      </c>
      <c r="C72" s="163" t="s">
        <v>47</v>
      </c>
      <c r="D72" s="163" t="s">
        <v>47</v>
      </c>
      <c r="E72" s="211"/>
      <c r="F72" s="211"/>
      <c r="G72" s="189" t="s">
        <v>2755</v>
      </c>
      <c r="H72" s="160" t="s">
        <v>47</v>
      </c>
      <c r="I72" s="160" t="s">
        <v>47</v>
      </c>
      <c r="J72" s="160" t="s">
        <v>47</v>
      </c>
      <c r="K72" s="209" t="str">
        <f t="shared" si="21"/>
        <v/>
      </c>
      <c r="L72" s="209" t="str">
        <f t="shared" si="22"/>
        <v/>
      </c>
      <c r="M72" s="189" t="s">
        <v>47</v>
      </c>
    </row>
    <row r="73" s="199" customFormat="1" ht="23" customHeight="1" spans="1:13">
      <c r="A73" s="189" t="s">
        <v>47</v>
      </c>
      <c r="B73" s="163" t="s">
        <v>47</v>
      </c>
      <c r="C73" s="163" t="s">
        <v>47</v>
      </c>
      <c r="D73" s="163" t="s">
        <v>47</v>
      </c>
      <c r="E73" s="211"/>
      <c r="F73" s="211"/>
      <c r="G73" s="189" t="s">
        <v>2756</v>
      </c>
      <c r="H73" s="160" t="s">
        <v>47</v>
      </c>
      <c r="I73" s="160" t="s">
        <v>47</v>
      </c>
      <c r="J73" s="160" t="s">
        <v>47</v>
      </c>
      <c r="K73" s="209" t="str">
        <f t="shared" si="21"/>
        <v/>
      </c>
      <c r="L73" s="209" t="str">
        <f t="shared" si="22"/>
        <v/>
      </c>
      <c r="M73" s="189" t="s">
        <v>47</v>
      </c>
    </row>
    <row r="74" s="199" customFormat="1" ht="23" customHeight="1" spans="1:13">
      <c r="A74" s="189" t="s">
        <v>47</v>
      </c>
      <c r="B74" s="163" t="s">
        <v>47</v>
      </c>
      <c r="C74" s="163" t="s">
        <v>47</v>
      </c>
      <c r="D74" s="163" t="s">
        <v>47</v>
      </c>
      <c r="E74" s="211"/>
      <c r="F74" s="211"/>
      <c r="G74" s="189" t="s">
        <v>2757</v>
      </c>
      <c r="H74" s="160" t="s">
        <v>47</v>
      </c>
      <c r="I74" s="160" t="s">
        <v>47</v>
      </c>
      <c r="J74" s="160" t="s">
        <v>47</v>
      </c>
      <c r="K74" s="209" t="str">
        <f t="shared" si="21"/>
        <v/>
      </c>
      <c r="L74" s="209" t="str">
        <f t="shared" si="22"/>
        <v/>
      </c>
      <c r="M74" s="189" t="s">
        <v>47</v>
      </c>
    </row>
    <row r="75" s="199" customFormat="1" ht="23" customHeight="1" spans="1:13">
      <c r="A75" s="189" t="s">
        <v>47</v>
      </c>
      <c r="B75" s="163" t="s">
        <v>47</v>
      </c>
      <c r="C75" s="163" t="s">
        <v>47</v>
      </c>
      <c r="D75" s="163" t="s">
        <v>47</v>
      </c>
      <c r="E75" s="211"/>
      <c r="F75" s="211"/>
      <c r="G75" s="189" t="s">
        <v>2669</v>
      </c>
      <c r="H75" s="208">
        <f t="shared" ref="H75:J75" si="23">SUM(H76:H79)</f>
        <v>0</v>
      </c>
      <c r="I75" s="208">
        <f t="shared" si="23"/>
        <v>0</v>
      </c>
      <c r="J75" s="208">
        <f t="shared" si="23"/>
        <v>0</v>
      </c>
      <c r="K75" s="209" t="str">
        <f t="shared" si="21"/>
        <v/>
      </c>
      <c r="L75" s="209" t="str">
        <f t="shared" si="22"/>
        <v/>
      </c>
      <c r="M75" s="189" t="s">
        <v>47</v>
      </c>
    </row>
    <row r="76" s="199" customFormat="1" ht="23" customHeight="1" spans="1:13">
      <c r="A76" s="189" t="s">
        <v>47</v>
      </c>
      <c r="B76" s="163" t="s">
        <v>47</v>
      </c>
      <c r="C76" s="163" t="s">
        <v>47</v>
      </c>
      <c r="D76" s="163" t="s">
        <v>47</v>
      </c>
      <c r="E76" s="211"/>
      <c r="F76" s="211"/>
      <c r="G76" s="189" t="s">
        <v>2758</v>
      </c>
      <c r="H76" s="160" t="s">
        <v>47</v>
      </c>
      <c r="I76" s="160" t="s">
        <v>47</v>
      </c>
      <c r="J76" s="160" t="s">
        <v>47</v>
      </c>
      <c r="K76" s="209" t="str">
        <f t="shared" si="21"/>
        <v/>
      </c>
      <c r="L76" s="209" t="str">
        <f t="shared" si="22"/>
        <v/>
      </c>
      <c r="M76" s="189" t="s">
        <v>47</v>
      </c>
    </row>
    <row r="77" s="199" customFormat="1" ht="23" customHeight="1" spans="1:13">
      <c r="A77" s="189" t="s">
        <v>47</v>
      </c>
      <c r="B77" s="163" t="s">
        <v>47</v>
      </c>
      <c r="C77" s="163" t="s">
        <v>47</v>
      </c>
      <c r="D77" s="163" t="s">
        <v>47</v>
      </c>
      <c r="E77" s="211"/>
      <c r="F77" s="211"/>
      <c r="G77" s="189" t="s">
        <v>2759</v>
      </c>
      <c r="H77" s="160" t="s">
        <v>47</v>
      </c>
      <c r="I77" s="160" t="s">
        <v>47</v>
      </c>
      <c r="J77" s="160" t="s">
        <v>47</v>
      </c>
      <c r="K77" s="209" t="str">
        <f t="shared" si="21"/>
        <v/>
      </c>
      <c r="L77" s="209" t="str">
        <f t="shared" si="22"/>
        <v/>
      </c>
      <c r="M77" s="189" t="s">
        <v>47</v>
      </c>
    </row>
    <row r="78" s="199" customFormat="1" ht="23" customHeight="1" spans="1:13">
      <c r="A78" s="189" t="s">
        <v>47</v>
      </c>
      <c r="B78" s="163" t="s">
        <v>47</v>
      </c>
      <c r="C78" s="163" t="s">
        <v>47</v>
      </c>
      <c r="D78" s="163" t="s">
        <v>47</v>
      </c>
      <c r="E78" s="211"/>
      <c r="F78" s="211"/>
      <c r="G78" s="189" t="s">
        <v>2760</v>
      </c>
      <c r="H78" s="160" t="s">
        <v>47</v>
      </c>
      <c r="I78" s="160" t="s">
        <v>47</v>
      </c>
      <c r="J78" s="160" t="s">
        <v>47</v>
      </c>
      <c r="K78" s="209" t="str">
        <f t="shared" si="21"/>
        <v/>
      </c>
      <c r="L78" s="209" t="str">
        <f t="shared" si="22"/>
        <v/>
      </c>
      <c r="M78" s="189" t="s">
        <v>47</v>
      </c>
    </row>
    <row r="79" s="199" customFormat="1" ht="23" customHeight="1" spans="1:13">
      <c r="A79" s="189" t="s">
        <v>47</v>
      </c>
      <c r="B79" s="163" t="s">
        <v>47</v>
      </c>
      <c r="C79" s="163" t="s">
        <v>47</v>
      </c>
      <c r="D79" s="163" t="s">
        <v>47</v>
      </c>
      <c r="E79" s="211"/>
      <c r="F79" s="211"/>
      <c r="G79" s="189" t="s">
        <v>1502</v>
      </c>
      <c r="H79" s="160" t="s">
        <v>47</v>
      </c>
      <c r="I79" s="160" t="s">
        <v>47</v>
      </c>
      <c r="J79" s="160" t="s">
        <v>47</v>
      </c>
      <c r="K79" s="209" t="str">
        <f t="shared" si="21"/>
        <v/>
      </c>
      <c r="L79" s="209" t="str">
        <f t="shared" si="22"/>
        <v/>
      </c>
      <c r="M79" s="189" t="s">
        <v>47</v>
      </c>
    </row>
    <row r="80" s="199" customFormat="1" ht="23" customHeight="1" spans="1:13">
      <c r="A80" s="189" t="s">
        <v>47</v>
      </c>
      <c r="B80" s="163" t="s">
        <v>47</v>
      </c>
      <c r="C80" s="163" t="s">
        <v>47</v>
      </c>
      <c r="D80" s="163" t="s">
        <v>47</v>
      </c>
      <c r="E80" s="211"/>
      <c r="F80" s="211"/>
      <c r="G80" s="189" t="s">
        <v>1505</v>
      </c>
      <c r="H80" s="208">
        <f t="shared" ref="H80:J80" si="24">SUM(H81,H97,H101,H102,H108,H112,H116,H120,H126,H129,H138)</f>
        <v>12429</v>
      </c>
      <c r="I80" s="208">
        <f t="shared" si="24"/>
        <v>53741</v>
      </c>
      <c r="J80" s="208">
        <f t="shared" si="24"/>
        <v>17578</v>
      </c>
      <c r="K80" s="209">
        <f t="shared" si="21"/>
        <v>1.41427307104353</v>
      </c>
      <c r="L80" s="209">
        <f t="shared" si="22"/>
        <v>0.327087326249977</v>
      </c>
      <c r="M80" s="189" t="s">
        <v>47</v>
      </c>
    </row>
    <row r="81" s="199" customFormat="1" ht="23" customHeight="1" spans="1:13">
      <c r="A81" s="189" t="s">
        <v>47</v>
      </c>
      <c r="B81" s="163" t="s">
        <v>47</v>
      </c>
      <c r="C81" s="163" t="s">
        <v>47</v>
      </c>
      <c r="D81" s="163" t="s">
        <v>47</v>
      </c>
      <c r="E81" s="211"/>
      <c r="F81" s="211"/>
      <c r="G81" s="189" t="s">
        <v>2761</v>
      </c>
      <c r="H81" s="208">
        <f t="shared" ref="H81:J81" si="25">SUM(H82:H96)</f>
        <v>12000</v>
      </c>
      <c r="I81" s="208">
        <f t="shared" si="25"/>
        <v>53538</v>
      </c>
      <c r="J81" s="208">
        <f t="shared" si="25"/>
        <v>10709</v>
      </c>
      <c r="K81" s="209">
        <f t="shared" si="21"/>
        <v>0.892416666666667</v>
      </c>
      <c r="L81" s="209">
        <f t="shared" si="22"/>
        <v>0.200026149650715</v>
      </c>
      <c r="M81" s="189" t="s">
        <v>47</v>
      </c>
    </row>
    <row r="82" s="199" customFormat="1" ht="23" customHeight="1" spans="1:13">
      <c r="A82" s="189" t="s">
        <v>47</v>
      </c>
      <c r="B82" s="163" t="s">
        <v>47</v>
      </c>
      <c r="C82" s="163" t="s">
        <v>47</v>
      </c>
      <c r="D82" s="163" t="s">
        <v>47</v>
      </c>
      <c r="E82" s="211"/>
      <c r="F82" s="211"/>
      <c r="G82" s="189" t="s">
        <v>2762</v>
      </c>
      <c r="H82" s="160">
        <v>12000</v>
      </c>
      <c r="I82" s="160">
        <v>1002</v>
      </c>
      <c r="J82" s="160">
        <v>10709</v>
      </c>
      <c r="K82" s="209">
        <f t="shared" si="21"/>
        <v>0.892416666666667</v>
      </c>
      <c r="L82" s="209">
        <f t="shared" si="22"/>
        <v>10.687624750499</v>
      </c>
      <c r="M82" s="189" t="s">
        <v>47</v>
      </c>
    </row>
    <row r="83" s="199" customFormat="1" ht="23" customHeight="1" spans="1:13">
      <c r="A83" s="189" t="s">
        <v>47</v>
      </c>
      <c r="B83" s="163" t="s">
        <v>47</v>
      </c>
      <c r="C83" s="163" t="s">
        <v>47</v>
      </c>
      <c r="D83" s="163" t="s">
        <v>47</v>
      </c>
      <c r="E83" s="211"/>
      <c r="F83" s="211"/>
      <c r="G83" s="189" t="s">
        <v>2763</v>
      </c>
      <c r="H83" s="160" t="s">
        <v>47</v>
      </c>
      <c r="I83" s="160" t="s">
        <v>47</v>
      </c>
      <c r="J83" s="160" t="s">
        <v>47</v>
      </c>
      <c r="K83" s="209" t="str">
        <f t="shared" si="21"/>
        <v/>
      </c>
      <c r="L83" s="209" t="str">
        <f t="shared" si="22"/>
        <v/>
      </c>
      <c r="M83" s="189" t="s">
        <v>47</v>
      </c>
    </row>
    <row r="84" s="199" customFormat="1" ht="23" customHeight="1" spans="1:13">
      <c r="A84" s="189" t="s">
        <v>47</v>
      </c>
      <c r="B84" s="163" t="s">
        <v>47</v>
      </c>
      <c r="C84" s="163" t="s">
        <v>47</v>
      </c>
      <c r="D84" s="163" t="s">
        <v>47</v>
      </c>
      <c r="E84" s="211"/>
      <c r="F84" s="211"/>
      <c r="G84" s="189" t="s">
        <v>2764</v>
      </c>
      <c r="H84" s="160" t="s">
        <v>47</v>
      </c>
      <c r="I84" s="160" t="s">
        <v>47</v>
      </c>
      <c r="J84" s="160" t="s">
        <v>47</v>
      </c>
      <c r="K84" s="209" t="str">
        <f t="shared" si="21"/>
        <v/>
      </c>
      <c r="L84" s="209" t="str">
        <f t="shared" si="22"/>
        <v/>
      </c>
      <c r="M84" s="189" t="s">
        <v>47</v>
      </c>
    </row>
    <row r="85" s="199" customFormat="1" ht="23" customHeight="1" spans="1:13">
      <c r="A85" s="189" t="s">
        <v>47</v>
      </c>
      <c r="B85" s="163" t="s">
        <v>47</v>
      </c>
      <c r="C85" s="163" t="s">
        <v>47</v>
      </c>
      <c r="D85" s="163" t="s">
        <v>47</v>
      </c>
      <c r="E85" s="211"/>
      <c r="F85" s="211"/>
      <c r="G85" s="189" t="s">
        <v>2765</v>
      </c>
      <c r="H85" s="160" t="s">
        <v>47</v>
      </c>
      <c r="I85" s="160" t="s">
        <v>47</v>
      </c>
      <c r="J85" s="160" t="s">
        <v>47</v>
      </c>
      <c r="K85" s="209" t="str">
        <f t="shared" si="21"/>
        <v/>
      </c>
      <c r="L85" s="209" t="str">
        <f t="shared" si="22"/>
        <v/>
      </c>
      <c r="M85" s="189" t="s">
        <v>47</v>
      </c>
    </row>
    <row r="86" s="199" customFormat="1" ht="23" customHeight="1" spans="1:13">
      <c r="A86" s="189" t="s">
        <v>47</v>
      </c>
      <c r="B86" s="163" t="s">
        <v>47</v>
      </c>
      <c r="C86" s="163" t="s">
        <v>47</v>
      </c>
      <c r="D86" s="163" t="s">
        <v>47</v>
      </c>
      <c r="E86" s="211"/>
      <c r="F86" s="211"/>
      <c r="G86" s="189" t="s">
        <v>2766</v>
      </c>
      <c r="H86" s="160" t="s">
        <v>47</v>
      </c>
      <c r="I86" s="160" t="s">
        <v>47</v>
      </c>
      <c r="J86" s="160" t="s">
        <v>47</v>
      </c>
      <c r="K86" s="209" t="str">
        <f t="shared" si="21"/>
        <v/>
      </c>
      <c r="L86" s="209" t="str">
        <f t="shared" si="22"/>
        <v/>
      </c>
      <c r="M86" s="189" t="s">
        <v>47</v>
      </c>
    </row>
    <row r="87" s="199" customFormat="1" ht="23" customHeight="1" spans="1:13">
      <c r="A87" s="189" t="s">
        <v>47</v>
      </c>
      <c r="B87" s="163" t="s">
        <v>47</v>
      </c>
      <c r="C87" s="163" t="s">
        <v>47</v>
      </c>
      <c r="D87" s="163" t="s">
        <v>47</v>
      </c>
      <c r="E87" s="211"/>
      <c r="F87" s="211"/>
      <c r="G87" s="189" t="s">
        <v>2767</v>
      </c>
      <c r="H87" s="160" t="s">
        <v>47</v>
      </c>
      <c r="I87" s="160" t="s">
        <v>47</v>
      </c>
      <c r="J87" s="160" t="s">
        <v>47</v>
      </c>
      <c r="K87" s="209" t="str">
        <f t="shared" si="21"/>
        <v/>
      </c>
      <c r="L87" s="209" t="str">
        <f t="shared" si="22"/>
        <v/>
      </c>
      <c r="M87" s="189" t="s">
        <v>47</v>
      </c>
    </row>
    <row r="88" s="199" customFormat="1" ht="23" customHeight="1" spans="1:13">
      <c r="A88" s="189" t="s">
        <v>47</v>
      </c>
      <c r="B88" s="163" t="s">
        <v>47</v>
      </c>
      <c r="C88" s="163" t="s">
        <v>47</v>
      </c>
      <c r="D88" s="163" t="s">
        <v>47</v>
      </c>
      <c r="E88" s="211"/>
      <c r="F88" s="211"/>
      <c r="G88" s="189" t="s">
        <v>2768</v>
      </c>
      <c r="H88" s="160" t="s">
        <v>47</v>
      </c>
      <c r="I88" s="160" t="s">
        <v>47</v>
      </c>
      <c r="J88" s="160" t="s">
        <v>47</v>
      </c>
      <c r="K88" s="209" t="str">
        <f t="shared" si="21"/>
        <v/>
      </c>
      <c r="L88" s="209" t="str">
        <f t="shared" si="22"/>
        <v/>
      </c>
      <c r="M88" s="189" t="s">
        <v>47</v>
      </c>
    </row>
    <row r="89" s="199" customFormat="1" ht="23" customHeight="1" spans="1:13">
      <c r="A89" s="189" t="s">
        <v>47</v>
      </c>
      <c r="B89" s="163" t="s">
        <v>47</v>
      </c>
      <c r="C89" s="163" t="s">
        <v>47</v>
      </c>
      <c r="D89" s="163" t="s">
        <v>47</v>
      </c>
      <c r="E89" s="211"/>
      <c r="F89" s="211"/>
      <c r="G89" s="189" t="s">
        <v>2769</v>
      </c>
      <c r="H89" s="160" t="s">
        <v>47</v>
      </c>
      <c r="I89" s="160" t="s">
        <v>47</v>
      </c>
      <c r="J89" s="160" t="s">
        <v>47</v>
      </c>
      <c r="K89" s="209" t="str">
        <f t="shared" si="21"/>
        <v/>
      </c>
      <c r="L89" s="209" t="str">
        <f t="shared" si="22"/>
        <v/>
      </c>
      <c r="M89" s="189" t="s">
        <v>47</v>
      </c>
    </row>
    <row r="90" s="199" customFormat="1" ht="23" customHeight="1" spans="1:13">
      <c r="A90" s="189" t="s">
        <v>47</v>
      </c>
      <c r="B90" s="163" t="s">
        <v>47</v>
      </c>
      <c r="C90" s="163" t="s">
        <v>47</v>
      </c>
      <c r="D90" s="163" t="s">
        <v>47</v>
      </c>
      <c r="E90" s="211"/>
      <c r="F90" s="211"/>
      <c r="G90" s="189" t="s">
        <v>2770</v>
      </c>
      <c r="H90" s="160" t="s">
        <v>47</v>
      </c>
      <c r="I90" s="160" t="s">
        <v>47</v>
      </c>
      <c r="J90" s="160" t="s">
        <v>47</v>
      </c>
      <c r="K90" s="209" t="str">
        <f t="shared" si="21"/>
        <v/>
      </c>
      <c r="L90" s="209" t="str">
        <f t="shared" si="22"/>
        <v/>
      </c>
      <c r="M90" s="189" t="s">
        <v>47</v>
      </c>
    </row>
    <row r="91" s="199" customFormat="1" ht="23" customHeight="1" spans="1:13">
      <c r="A91" s="189" t="s">
        <v>47</v>
      </c>
      <c r="B91" s="163" t="s">
        <v>47</v>
      </c>
      <c r="C91" s="163" t="s">
        <v>47</v>
      </c>
      <c r="D91" s="163" t="s">
        <v>47</v>
      </c>
      <c r="E91" s="211"/>
      <c r="F91" s="211"/>
      <c r="G91" s="189" t="s">
        <v>2771</v>
      </c>
      <c r="H91" s="160" t="s">
        <v>47</v>
      </c>
      <c r="I91" s="160" t="s">
        <v>47</v>
      </c>
      <c r="J91" s="160" t="s">
        <v>47</v>
      </c>
      <c r="K91" s="209" t="str">
        <f t="shared" si="21"/>
        <v/>
      </c>
      <c r="L91" s="209" t="str">
        <f t="shared" si="22"/>
        <v/>
      </c>
      <c r="M91" s="189" t="s">
        <v>47</v>
      </c>
    </row>
    <row r="92" s="199" customFormat="1" ht="23" customHeight="1" spans="1:13">
      <c r="A92" s="189" t="s">
        <v>47</v>
      </c>
      <c r="B92" s="163" t="s">
        <v>47</v>
      </c>
      <c r="C92" s="163" t="s">
        <v>47</v>
      </c>
      <c r="D92" s="163" t="s">
        <v>47</v>
      </c>
      <c r="E92" s="211"/>
      <c r="F92" s="211"/>
      <c r="G92" s="189" t="s">
        <v>2772</v>
      </c>
      <c r="H92" s="160" t="s">
        <v>47</v>
      </c>
      <c r="I92" s="160" t="s">
        <v>47</v>
      </c>
      <c r="J92" s="160" t="s">
        <v>47</v>
      </c>
      <c r="K92" s="209" t="str">
        <f t="shared" si="21"/>
        <v/>
      </c>
      <c r="L92" s="209" t="str">
        <f t="shared" si="22"/>
        <v/>
      </c>
      <c r="M92" s="189" t="s">
        <v>47</v>
      </c>
    </row>
    <row r="93" s="199" customFormat="1" ht="23" customHeight="1" spans="1:13">
      <c r="A93" s="189" t="s">
        <v>47</v>
      </c>
      <c r="B93" s="163" t="s">
        <v>47</v>
      </c>
      <c r="C93" s="163" t="s">
        <v>47</v>
      </c>
      <c r="D93" s="163" t="s">
        <v>47</v>
      </c>
      <c r="E93" s="211"/>
      <c r="F93" s="211"/>
      <c r="G93" s="189" t="s">
        <v>2773</v>
      </c>
      <c r="H93" s="160" t="s">
        <v>47</v>
      </c>
      <c r="I93" s="160">
        <v>589</v>
      </c>
      <c r="J93" s="160" t="s">
        <v>47</v>
      </c>
      <c r="K93" s="209" t="str">
        <f t="shared" si="21"/>
        <v/>
      </c>
      <c r="L93" s="209" t="str">
        <f t="shared" si="22"/>
        <v/>
      </c>
      <c r="M93" s="189" t="s">
        <v>47</v>
      </c>
    </row>
    <row r="94" s="199" customFormat="1" ht="23" customHeight="1" spans="1:13">
      <c r="A94" s="189" t="s">
        <v>47</v>
      </c>
      <c r="B94" s="163" t="s">
        <v>47</v>
      </c>
      <c r="C94" s="163" t="s">
        <v>47</v>
      </c>
      <c r="D94" s="163" t="s">
        <v>47</v>
      </c>
      <c r="E94" s="211"/>
      <c r="F94" s="211"/>
      <c r="G94" s="189" t="s">
        <v>2774</v>
      </c>
      <c r="H94" s="160" t="s">
        <v>47</v>
      </c>
      <c r="I94" s="160" t="s">
        <v>47</v>
      </c>
      <c r="J94" s="160" t="s">
        <v>47</v>
      </c>
      <c r="K94" s="209" t="str">
        <f t="shared" si="21"/>
        <v/>
      </c>
      <c r="L94" s="209" t="str">
        <f t="shared" si="22"/>
        <v/>
      </c>
      <c r="M94" s="189" t="s">
        <v>47</v>
      </c>
    </row>
    <row r="95" s="199" customFormat="1" ht="23" customHeight="1" spans="1:13">
      <c r="A95" s="189" t="s">
        <v>47</v>
      </c>
      <c r="B95" s="163" t="s">
        <v>47</v>
      </c>
      <c r="C95" s="163" t="s">
        <v>47</v>
      </c>
      <c r="D95" s="163" t="s">
        <v>47</v>
      </c>
      <c r="E95" s="211"/>
      <c r="F95" s="211"/>
      <c r="G95" s="189" t="s">
        <v>2775</v>
      </c>
      <c r="H95" s="160" t="s">
        <v>47</v>
      </c>
      <c r="I95" s="160" t="s">
        <v>47</v>
      </c>
      <c r="J95" s="160" t="s">
        <v>47</v>
      </c>
      <c r="K95" s="209" t="str">
        <f t="shared" si="21"/>
        <v/>
      </c>
      <c r="L95" s="209" t="str">
        <f t="shared" si="22"/>
        <v/>
      </c>
      <c r="M95" s="189" t="s">
        <v>47</v>
      </c>
    </row>
    <row r="96" s="199" customFormat="1" ht="23" customHeight="1" spans="1:13">
      <c r="A96" s="189" t="s">
        <v>47</v>
      </c>
      <c r="B96" s="163" t="s">
        <v>47</v>
      </c>
      <c r="C96" s="163" t="s">
        <v>47</v>
      </c>
      <c r="D96" s="163" t="s">
        <v>47</v>
      </c>
      <c r="E96" s="211"/>
      <c r="F96" s="211"/>
      <c r="G96" s="189" t="s">
        <v>2776</v>
      </c>
      <c r="H96" s="160" t="s">
        <v>47</v>
      </c>
      <c r="I96" s="160">
        <v>51947</v>
      </c>
      <c r="J96" s="160" t="s">
        <v>47</v>
      </c>
      <c r="K96" s="209" t="str">
        <f t="shared" si="21"/>
        <v/>
      </c>
      <c r="L96" s="209" t="str">
        <f t="shared" si="22"/>
        <v/>
      </c>
      <c r="M96" s="189" t="s">
        <v>47</v>
      </c>
    </row>
    <row r="97" s="199" customFormat="1" ht="23" customHeight="1" spans="1:13">
      <c r="A97" s="189" t="s">
        <v>47</v>
      </c>
      <c r="B97" s="163" t="s">
        <v>47</v>
      </c>
      <c r="C97" s="163" t="s">
        <v>47</v>
      </c>
      <c r="D97" s="163" t="s">
        <v>47</v>
      </c>
      <c r="E97" s="211"/>
      <c r="F97" s="211"/>
      <c r="G97" s="189" t="s">
        <v>2777</v>
      </c>
      <c r="H97" s="208">
        <f t="shared" ref="H97:J97" si="26">SUM(H98:H100)</f>
        <v>0</v>
      </c>
      <c r="I97" s="208">
        <f t="shared" si="26"/>
        <v>0</v>
      </c>
      <c r="J97" s="208">
        <f t="shared" si="26"/>
        <v>0</v>
      </c>
      <c r="K97" s="209" t="str">
        <f t="shared" si="21"/>
        <v/>
      </c>
      <c r="L97" s="209" t="str">
        <f t="shared" si="22"/>
        <v/>
      </c>
      <c r="M97" s="189" t="s">
        <v>47</v>
      </c>
    </row>
    <row r="98" s="199" customFormat="1" ht="23" customHeight="1" spans="1:13">
      <c r="A98" s="189" t="s">
        <v>47</v>
      </c>
      <c r="B98" s="163" t="s">
        <v>47</v>
      </c>
      <c r="C98" s="163" t="s">
        <v>47</v>
      </c>
      <c r="D98" s="163" t="s">
        <v>47</v>
      </c>
      <c r="E98" s="211"/>
      <c r="F98" s="211"/>
      <c r="G98" s="189" t="s">
        <v>2762</v>
      </c>
      <c r="H98" s="160" t="s">
        <v>47</v>
      </c>
      <c r="I98" s="160" t="s">
        <v>47</v>
      </c>
      <c r="J98" s="160" t="s">
        <v>47</v>
      </c>
      <c r="K98" s="209" t="str">
        <f t="shared" si="21"/>
        <v/>
      </c>
      <c r="L98" s="209" t="str">
        <f t="shared" si="22"/>
        <v/>
      </c>
      <c r="M98" s="189" t="s">
        <v>47</v>
      </c>
    </row>
    <row r="99" s="199" customFormat="1" ht="23" customHeight="1" spans="1:13">
      <c r="A99" s="189" t="s">
        <v>47</v>
      </c>
      <c r="B99" s="163" t="s">
        <v>47</v>
      </c>
      <c r="C99" s="163" t="s">
        <v>47</v>
      </c>
      <c r="D99" s="163" t="s">
        <v>47</v>
      </c>
      <c r="E99" s="211"/>
      <c r="F99" s="211"/>
      <c r="G99" s="189" t="s">
        <v>2763</v>
      </c>
      <c r="H99" s="160" t="s">
        <v>47</v>
      </c>
      <c r="I99" s="160" t="s">
        <v>47</v>
      </c>
      <c r="J99" s="160" t="s">
        <v>47</v>
      </c>
      <c r="K99" s="209" t="str">
        <f t="shared" si="21"/>
        <v/>
      </c>
      <c r="L99" s="209" t="str">
        <f t="shared" si="22"/>
        <v/>
      </c>
      <c r="M99" s="189" t="s">
        <v>47</v>
      </c>
    </row>
    <row r="100" s="199" customFormat="1" ht="23" customHeight="1" spans="1:13">
      <c r="A100" s="189" t="s">
        <v>47</v>
      </c>
      <c r="B100" s="163" t="s">
        <v>47</v>
      </c>
      <c r="C100" s="163" t="s">
        <v>47</v>
      </c>
      <c r="D100" s="163" t="s">
        <v>47</v>
      </c>
      <c r="E100" s="211"/>
      <c r="F100" s="211"/>
      <c r="G100" s="189" t="s">
        <v>2778</v>
      </c>
      <c r="H100" s="160" t="s">
        <v>47</v>
      </c>
      <c r="I100" s="160" t="s">
        <v>47</v>
      </c>
      <c r="J100" s="160" t="s">
        <v>47</v>
      </c>
      <c r="K100" s="209" t="str">
        <f t="shared" si="21"/>
        <v/>
      </c>
      <c r="L100" s="209" t="str">
        <f t="shared" si="22"/>
        <v/>
      </c>
      <c r="M100" s="189" t="s">
        <v>47</v>
      </c>
    </row>
    <row r="101" s="199" customFormat="1" ht="23" customHeight="1" spans="1:13">
      <c r="A101" s="189" t="s">
        <v>47</v>
      </c>
      <c r="B101" s="163" t="s">
        <v>47</v>
      </c>
      <c r="C101" s="163" t="s">
        <v>47</v>
      </c>
      <c r="D101" s="163" t="s">
        <v>47</v>
      </c>
      <c r="E101" s="211"/>
      <c r="F101" s="211"/>
      <c r="G101" s="189" t="s">
        <v>2779</v>
      </c>
      <c r="H101" s="208" t="s">
        <v>47</v>
      </c>
      <c r="I101" s="208" t="s">
        <v>47</v>
      </c>
      <c r="J101" s="208" t="s">
        <v>47</v>
      </c>
      <c r="K101" s="209" t="str">
        <f t="shared" si="21"/>
        <v/>
      </c>
      <c r="L101" s="209" t="str">
        <f t="shared" si="22"/>
        <v/>
      </c>
      <c r="M101" s="189" t="s">
        <v>47</v>
      </c>
    </row>
    <row r="102" s="199" customFormat="1" ht="23" customHeight="1" spans="1:13">
      <c r="A102" s="189" t="s">
        <v>47</v>
      </c>
      <c r="B102" s="163" t="s">
        <v>47</v>
      </c>
      <c r="C102" s="163" t="s">
        <v>47</v>
      </c>
      <c r="D102" s="163" t="s">
        <v>47</v>
      </c>
      <c r="E102" s="211"/>
      <c r="F102" s="211"/>
      <c r="G102" s="189" t="s">
        <v>2780</v>
      </c>
      <c r="H102" s="208">
        <f t="shared" ref="H102:J102" si="27">SUM(H103:H107)</f>
        <v>105</v>
      </c>
      <c r="I102" s="208">
        <f t="shared" si="27"/>
        <v>0</v>
      </c>
      <c r="J102" s="208">
        <f t="shared" si="27"/>
        <v>180</v>
      </c>
      <c r="K102" s="209">
        <f t="shared" si="21"/>
        <v>1.71428571428571</v>
      </c>
      <c r="L102" s="209" t="str">
        <f t="shared" si="22"/>
        <v/>
      </c>
      <c r="M102" s="189" t="s">
        <v>47</v>
      </c>
    </row>
    <row r="103" s="199" customFormat="1" ht="23" customHeight="1" spans="1:13">
      <c r="A103" s="189" t="s">
        <v>47</v>
      </c>
      <c r="B103" s="163" t="s">
        <v>47</v>
      </c>
      <c r="C103" s="163" t="s">
        <v>47</v>
      </c>
      <c r="D103" s="163" t="s">
        <v>47</v>
      </c>
      <c r="E103" s="211"/>
      <c r="F103" s="211"/>
      <c r="G103" s="189" t="s">
        <v>2781</v>
      </c>
      <c r="H103" s="160" t="s">
        <v>47</v>
      </c>
      <c r="I103" s="160" t="s">
        <v>47</v>
      </c>
      <c r="J103" s="160">
        <v>180</v>
      </c>
      <c r="K103" s="209" t="str">
        <f t="shared" si="21"/>
        <v/>
      </c>
      <c r="L103" s="209" t="str">
        <f t="shared" si="22"/>
        <v/>
      </c>
      <c r="M103" s="189" t="s">
        <v>47</v>
      </c>
    </row>
    <row r="104" s="199" customFormat="1" ht="23" customHeight="1" spans="1:13">
      <c r="A104" s="189" t="s">
        <v>47</v>
      </c>
      <c r="B104" s="163" t="s">
        <v>47</v>
      </c>
      <c r="C104" s="163" t="s">
        <v>47</v>
      </c>
      <c r="D104" s="163" t="s">
        <v>47</v>
      </c>
      <c r="E104" s="211"/>
      <c r="F104" s="211"/>
      <c r="G104" s="189" t="s">
        <v>2782</v>
      </c>
      <c r="H104" s="160" t="s">
        <v>47</v>
      </c>
      <c r="I104" s="160" t="s">
        <v>47</v>
      </c>
      <c r="J104" s="160" t="s">
        <v>47</v>
      </c>
      <c r="K104" s="209" t="str">
        <f t="shared" si="21"/>
        <v/>
      </c>
      <c r="L104" s="209" t="str">
        <f t="shared" si="22"/>
        <v/>
      </c>
      <c r="M104" s="189" t="s">
        <v>47</v>
      </c>
    </row>
    <row r="105" s="199" customFormat="1" ht="23" customHeight="1" spans="1:13">
      <c r="A105" s="189" t="s">
        <v>47</v>
      </c>
      <c r="B105" s="163" t="s">
        <v>47</v>
      </c>
      <c r="C105" s="163" t="s">
        <v>47</v>
      </c>
      <c r="D105" s="163" t="s">
        <v>47</v>
      </c>
      <c r="E105" s="211"/>
      <c r="F105" s="211"/>
      <c r="G105" s="189" t="s">
        <v>2783</v>
      </c>
      <c r="H105" s="160" t="s">
        <v>47</v>
      </c>
      <c r="I105" s="160" t="s">
        <v>47</v>
      </c>
      <c r="J105" s="160" t="s">
        <v>47</v>
      </c>
      <c r="K105" s="209" t="str">
        <f t="shared" si="21"/>
        <v/>
      </c>
      <c r="L105" s="209" t="str">
        <f t="shared" si="22"/>
        <v/>
      </c>
      <c r="M105" s="189" t="s">
        <v>47</v>
      </c>
    </row>
    <row r="106" s="199" customFormat="1" ht="23" customHeight="1" spans="1:13">
      <c r="A106" s="189" t="s">
        <v>47</v>
      </c>
      <c r="B106" s="163" t="s">
        <v>47</v>
      </c>
      <c r="C106" s="163" t="s">
        <v>47</v>
      </c>
      <c r="D106" s="163" t="s">
        <v>47</v>
      </c>
      <c r="E106" s="211"/>
      <c r="F106" s="211"/>
      <c r="G106" s="189" t="s">
        <v>2784</v>
      </c>
      <c r="H106" s="160" t="s">
        <v>47</v>
      </c>
      <c r="I106" s="160" t="s">
        <v>47</v>
      </c>
      <c r="J106" s="160" t="s">
        <v>47</v>
      </c>
      <c r="K106" s="209" t="str">
        <f t="shared" si="21"/>
        <v/>
      </c>
      <c r="L106" s="209" t="str">
        <f t="shared" si="22"/>
        <v/>
      </c>
      <c r="M106" s="189" t="s">
        <v>47</v>
      </c>
    </row>
    <row r="107" s="199" customFormat="1" ht="23" customHeight="1" spans="1:13">
      <c r="A107" s="189" t="s">
        <v>47</v>
      </c>
      <c r="B107" s="163" t="s">
        <v>47</v>
      </c>
      <c r="C107" s="163" t="s">
        <v>47</v>
      </c>
      <c r="D107" s="163" t="s">
        <v>47</v>
      </c>
      <c r="E107" s="211"/>
      <c r="F107" s="211"/>
      <c r="G107" s="189" t="s">
        <v>2785</v>
      </c>
      <c r="H107" s="160">
        <v>105</v>
      </c>
      <c r="I107" s="160" t="s">
        <v>47</v>
      </c>
      <c r="J107" s="160" t="s">
        <v>47</v>
      </c>
      <c r="K107" s="209" t="str">
        <f t="shared" si="21"/>
        <v/>
      </c>
      <c r="L107" s="209" t="str">
        <f t="shared" si="22"/>
        <v/>
      </c>
      <c r="M107" s="189" t="s">
        <v>47</v>
      </c>
    </row>
    <row r="108" s="199" customFormat="1" ht="23" customHeight="1" spans="1:13">
      <c r="A108" s="189" t="s">
        <v>47</v>
      </c>
      <c r="B108" s="163" t="s">
        <v>47</v>
      </c>
      <c r="C108" s="163" t="s">
        <v>47</v>
      </c>
      <c r="D108" s="163" t="s">
        <v>47</v>
      </c>
      <c r="E108" s="211"/>
      <c r="F108" s="211"/>
      <c r="G108" s="189" t="s">
        <v>2786</v>
      </c>
      <c r="H108" s="208">
        <f t="shared" ref="H108:J108" si="28">SUM(H109:H111)</f>
        <v>324</v>
      </c>
      <c r="I108" s="208">
        <f t="shared" si="28"/>
        <v>196</v>
      </c>
      <c r="J108" s="208">
        <f t="shared" si="28"/>
        <v>400</v>
      </c>
      <c r="K108" s="209">
        <f t="shared" si="21"/>
        <v>1.23456790123457</v>
      </c>
      <c r="L108" s="209">
        <f t="shared" si="22"/>
        <v>2.04081632653061</v>
      </c>
      <c r="M108" s="189" t="s">
        <v>47</v>
      </c>
    </row>
    <row r="109" s="199" customFormat="1" ht="23" customHeight="1" spans="1:13">
      <c r="A109" s="189" t="s">
        <v>47</v>
      </c>
      <c r="B109" s="163" t="s">
        <v>47</v>
      </c>
      <c r="C109" s="163" t="s">
        <v>47</v>
      </c>
      <c r="D109" s="163" t="s">
        <v>47</v>
      </c>
      <c r="E109" s="211"/>
      <c r="F109" s="211"/>
      <c r="G109" s="189" t="s">
        <v>2787</v>
      </c>
      <c r="H109" s="160">
        <v>324</v>
      </c>
      <c r="I109" s="160">
        <v>60</v>
      </c>
      <c r="J109" s="160">
        <v>400</v>
      </c>
      <c r="K109" s="209">
        <f t="shared" si="21"/>
        <v>1.23456790123457</v>
      </c>
      <c r="L109" s="209">
        <f t="shared" si="22"/>
        <v>6.66666666666667</v>
      </c>
      <c r="M109" s="189" t="s">
        <v>47</v>
      </c>
    </row>
    <row r="110" s="199" customFormat="1" ht="23" customHeight="1" spans="1:13">
      <c r="A110" s="189" t="s">
        <v>47</v>
      </c>
      <c r="B110" s="163" t="s">
        <v>47</v>
      </c>
      <c r="C110" s="163" t="s">
        <v>47</v>
      </c>
      <c r="D110" s="163" t="s">
        <v>47</v>
      </c>
      <c r="E110" s="211"/>
      <c r="F110" s="211"/>
      <c r="G110" s="189" t="s">
        <v>2788</v>
      </c>
      <c r="H110" s="160" t="s">
        <v>47</v>
      </c>
      <c r="I110" s="160" t="s">
        <v>47</v>
      </c>
      <c r="J110" s="160" t="s">
        <v>47</v>
      </c>
      <c r="K110" s="209" t="str">
        <f t="shared" si="21"/>
        <v/>
      </c>
      <c r="L110" s="209" t="str">
        <f t="shared" si="22"/>
        <v/>
      </c>
      <c r="M110" s="189" t="s">
        <v>47</v>
      </c>
    </row>
    <row r="111" s="199" customFormat="1" ht="23" customHeight="1" spans="1:13">
      <c r="A111" s="189" t="s">
        <v>47</v>
      </c>
      <c r="B111" s="163" t="s">
        <v>47</v>
      </c>
      <c r="C111" s="163" t="s">
        <v>47</v>
      </c>
      <c r="D111" s="163" t="s">
        <v>47</v>
      </c>
      <c r="E111" s="211"/>
      <c r="F111" s="211"/>
      <c r="G111" s="189" t="s">
        <v>2789</v>
      </c>
      <c r="H111" s="160" t="s">
        <v>47</v>
      </c>
      <c r="I111" s="160">
        <v>136</v>
      </c>
      <c r="J111" s="160" t="s">
        <v>47</v>
      </c>
      <c r="K111" s="209" t="str">
        <f t="shared" si="21"/>
        <v/>
      </c>
      <c r="L111" s="209" t="str">
        <f t="shared" si="22"/>
        <v/>
      </c>
      <c r="M111" s="189" t="s">
        <v>47</v>
      </c>
    </row>
    <row r="112" s="199" customFormat="1" ht="23" customHeight="1" spans="1:13">
      <c r="A112" s="189" t="s">
        <v>47</v>
      </c>
      <c r="B112" s="163" t="s">
        <v>47</v>
      </c>
      <c r="C112" s="163" t="s">
        <v>47</v>
      </c>
      <c r="D112" s="163" t="s">
        <v>47</v>
      </c>
      <c r="E112" s="211"/>
      <c r="F112" s="211"/>
      <c r="G112" s="189" t="s">
        <v>2790</v>
      </c>
      <c r="H112" s="208">
        <f t="shared" ref="H112:J112" si="29">SUM(H113:H115)</f>
        <v>0</v>
      </c>
      <c r="I112" s="208">
        <f t="shared" si="29"/>
        <v>0</v>
      </c>
      <c r="J112" s="208">
        <f t="shared" si="29"/>
        <v>0</v>
      </c>
      <c r="K112" s="209" t="str">
        <f t="shared" si="21"/>
        <v/>
      </c>
      <c r="L112" s="209" t="str">
        <f t="shared" si="22"/>
        <v/>
      </c>
      <c r="M112" s="189" t="s">
        <v>47</v>
      </c>
    </row>
    <row r="113" s="199" customFormat="1" ht="23" customHeight="1" spans="1:13">
      <c r="A113" s="189" t="s">
        <v>47</v>
      </c>
      <c r="B113" s="163" t="s">
        <v>47</v>
      </c>
      <c r="C113" s="163" t="s">
        <v>47</v>
      </c>
      <c r="D113" s="163" t="s">
        <v>47</v>
      </c>
      <c r="E113" s="211"/>
      <c r="F113" s="211"/>
      <c r="G113" s="189" t="s">
        <v>2762</v>
      </c>
      <c r="H113" s="160" t="s">
        <v>47</v>
      </c>
      <c r="I113" s="160" t="s">
        <v>47</v>
      </c>
      <c r="J113" s="160" t="s">
        <v>47</v>
      </c>
      <c r="K113" s="209" t="str">
        <f t="shared" si="21"/>
        <v/>
      </c>
      <c r="L113" s="209" t="str">
        <f t="shared" si="22"/>
        <v/>
      </c>
      <c r="M113" s="189" t="s">
        <v>47</v>
      </c>
    </row>
    <row r="114" s="199" customFormat="1" ht="23" customHeight="1" spans="1:13">
      <c r="A114" s="189" t="s">
        <v>47</v>
      </c>
      <c r="B114" s="163" t="s">
        <v>47</v>
      </c>
      <c r="C114" s="163" t="s">
        <v>47</v>
      </c>
      <c r="D114" s="163" t="s">
        <v>47</v>
      </c>
      <c r="E114" s="211"/>
      <c r="F114" s="211"/>
      <c r="G114" s="189" t="s">
        <v>2763</v>
      </c>
      <c r="H114" s="160" t="s">
        <v>47</v>
      </c>
      <c r="I114" s="160" t="s">
        <v>47</v>
      </c>
      <c r="J114" s="160" t="s">
        <v>47</v>
      </c>
      <c r="K114" s="209" t="str">
        <f t="shared" si="21"/>
        <v/>
      </c>
      <c r="L114" s="209" t="str">
        <f t="shared" si="22"/>
        <v/>
      </c>
      <c r="M114" s="189" t="s">
        <v>47</v>
      </c>
    </row>
    <row r="115" s="199" customFormat="1" ht="23" customHeight="1" spans="1:13">
      <c r="A115" s="189" t="s">
        <v>47</v>
      </c>
      <c r="B115" s="163" t="s">
        <v>47</v>
      </c>
      <c r="C115" s="163" t="s">
        <v>47</v>
      </c>
      <c r="D115" s="163" t="s">
        <v>47</v>
      </c>
      <c r="E115" s="211"/>
      <c r="F115" s="211"/>
      <c r="G115" s="189" t="s">
        <v>2791</v>
      </c>
      <c r="H115" s="160" t="s">
        <v>47</v>
      </c>
      <c r="I115" s="160" t="s">
        <v>47</v>
      </c>
      <c r="J115" s="160" t="s">
        <v>47</v>
      </c>
      <c r="K115" s="209" t="str">
        <f t="shared" si="21"/>
        <v/>
      </c>
      <c r="L115" s="209" t="str">
        <f t="shared" si="22"/>
        <v/>
      </c>
      <c r="M115" s="189" t="s">
        <v>47</v>
      </c>
    </row>
    <row r="116" s="199" customFormat="1" ht="23" customHeight="1" spans="1:13">
      <c r="A116" s="189" t="s">
        <v>47</v>
      </c>
      <c r="B116" s="163" t="s">
        <v>47</v>
      </c>
      <c r="C116" s="163" t="s">
        <v>47</v>
      </c>
      <c r="D116" s="163" t="s">
        <v>47</v>
      </c>
      <c r="E116" s="211"/>
      <c r="F116" s="211"/>
      <c r="G116" s="189" t="s">
        <v>2792</v>
      </c>
      <c r="H116" s="208">
        <f t="shared" ref="H116:J116" si="30">SUM(H117:H119)</f>
        <v>0</v>
      </c>
      <c r="I116" s="208">
        <f t="shared" si="30"/>
        <v>0</v>
      </c>
      <c r="J116" s="208">
        <f t="shared" si="30"/>
        <v>0</v>
      </c>
      <c r="K116" s="209" t="str">
        <f t="shared" si="21"/>
        <v/>
      </c>
      <c r="L116" s="209" t="str">
        <f t="shared" si="22"/>
        <v/>
      </c>
      <c r="M116" s="189" t="s">
        <v>47</v>
      </c>
    </row>
    <row r="117" s="199" customFormat="1" ht="23" customHeight="1" spans="1:13">
      <c r="A117" s="189" t="s">
        <v>47</v>
      </c>
      <c r="B117" s="163" t="s">
        <v>47</v>
      </c>
      <c r="C117" s="163" t="s">
        <v>47</v>
      </c>
      <c r="D117" s="163" t="s">
        <v>47</v>
      </c>
      <c r="E117" s="211"/>
      <c r="F117" s="211"/>
      <c r="G117" s="189" t="s">
        <v>2762</v>
      </c>
      <c r="H117" s="160" t="s">
        <v>47</v>
      </c>
      <c r="I117" s="160" t="s">
        <v>47</v>
      </c>
      <c r="J117" s="160" t="s">
        <v>47</v>
      </c>
      <c r="K117" s="209" t="str">
        <f t="shared" si="21"/>
        <v/>
      </c>
      <c r="L117" s="209" t="str">
        <f t="shared" si="22"/>
        <v/>
      </c>
      <c r="M117" s="189" t="s">
        <v>47</v>
      </c>
    </row>
    <row r="118" s="199" customFormat="1" ht="23" customHeight="1" spans="1:13">
      <c r="A118" s="189" t="s">
        <v>47</v>
      </c>
      <c r="B118" s="163" t="s">
        <v>47</v>
      </c>
      <c r="C118" s="163" t="s">
        <v>47</v>
      </c>
      <c r="D118" s="163" t="s">
        <v>47</v>
      </c>
      <c r="E118" s="211"/>
      <c r="F118" s="211"/>
      <c r="G118" s="189" t="s">
        <v>2763</v>
      </c>
      <c r="H118" s="160" t="s">
        <v>47</v>
      </c>
      <c r="I118" s="160" t="s">
        <v>47</v>
      </c>
      <c r="J118" s="160" t="s">
        <v>47</v>
      </c>
      <c r="K118" s="209" t="str">
        <f t="shared" si="21"/>
        <v/>
      </c>
      <c r="L118" s="209" t="str">
        <f t="shared" si="22"/>
        <v/>
      </c>
      <c r="M118" s="189" t="s">
        <v>47</v>
      </c>
    </row>
    <row r="119" s="199" customFormat="1" ht="23" customHeight="1" spans="1:13">
      <c r="A119" s="189" t="s">
        <v>47</v>
      </c>
      <c r="B119" s="163" t="s">
        <v>47</v>
      </c>
      <c r="C119" s="163" t="s">
        <v>47</v>
      </c>
      <c r="D119" s="163" t="s">
        <v>47</v>
      </c>
      <c r="E119" s="211"/>
      <c r="F119" s="211"/>
      <c r="G119" s="189" t="s">
        <v>2793</v>
      </c>
      <c r="H119" s="160" t="s">
        <v>47</v>
      </c>
      <c r="I119" s="160" t="s">
        <v>47</v>
      </c>
      <c r="J119" s="160" t="s">
        <v>47</v>
      </c>
      <c r="K119" s="209" t="str">
        <f t="shared" si="21"/>
        <v/>
      </c>
      <c r="L119" s="209" t="str">
        <f t="shared" si="22"/>
        <v/>
      </c>
      <c r="M119" s="189" t="s">
        <v>47</v>
      </c>
    </row>
    <row r="120" s="199" customFormat="1" ht="23" customHeight="1" spans="1:13">
      <c r="A120" s="189" t="s">
        <v>47</v>
      </c>
      <c r="B120" s="163" t="s">
        <v>47</v>
      </c>
      <c r="C120" s="163" t="s">
        <v>47</v>
      </c>
      <c r="D120" s="163" t="s">
        <v>47</v>
      </c>
      <c r="E120" s="211"/>
      <c r="F120" s="211"/>
      <c r="G120" s="189" t="s">
        <v>2794</v>
      </c>
      <c r="H120" s="208">
        <f t="shared" ref="H120:J120" si="31">SUM(H121:H125)</f>
        <v>0</v>
      </c>
      <c r="I120" s="208">
        <f t="shared" si="31"/>
        <v>0</v>
      </c>
      <c r="J120" s="208">
        <f t="shared" si="31"/>
        <v>0</v>
      </c>
      <c r="K120" s="209" t="str">
        <f t="shared" si="21"/>
        <v/>
      </c>
      <c r="L120" s="209" t="str">
        <f t="shared" si="22"/>
        <v/>
      </c>
      <c r="M120" s="189" t="s">
        <v>47</v>
      </c>
    </row>
    <row r="121" s="199" customFormat="1" ht="23" customHeight="1" spans="1:13">
      <c r="A121" s="189" t="s">
        <v>47</v>
      </c>
      <c r="B121" s="163" t="s">
        <v>47</v>
      </c>
      <c r="C121" s="163" t="s">
        <v>47</v>
      </c>
      <c r="D121" s="163" t="s">
        <v>47</v>
      </c>
      <c r="E121" s="211"/>
      <c r="F121" s="211"/>
      <c r="G121" s="189" t="s">
        <v>2781</v>
      </c>
      <c r="H121" s="160" t="s">
        <v>47</v>
      </c>
      <c r="I121" s="160" t="s">
        <v>47</v>
      </c>
      <c r="J121" s="160" t="s">
        <v>47</v>
      </c>
      <c r="K121" s="209" t="str">
        <f t="shared" si="21"/>
        <v/>
      </c>
      <c r="L121" s="209" t="str">
        <f t="shared" si="22"/>
        <v/>
      </c>
      <c r="M121" s="189" t="s">
        <v>47</v>
      </c>
    </row>
    <row r="122" s="199" customFormat="1" ht="23" customHeight="1" spans="1:13">
      <c r="A122" s="189" t="s">
        <v>47</v>
      </c>
      <c r="B122" s="163" t="s">
        <v>47</v>
      </c>
      <c r="C122" s="163" t="s">
        <v>47</v>
      </c>
      <c r="D122" s="163" t="s">
        <v>47</v>
      </c>
      <c r="E122" s="211"/>
      <c r="F122" s="211"/>
      <c r="G122" s="189" t="s">
        <v>2782</v>
      </c>
      <c r="H122" s="160" t="s">
        <v>47</v>
      </c>
      <c r="I122" s="160" t="s">
        <v>47</v>
      </c>
      <c r="J122" s="160" t="s">
        <v>47</v>
      </c>
      <c r="K122" s="209" t="str">
        <f t="shared" si="21"/>
        <v/>
      </c>
      <c r="L122" s="209" t="str">
        <f t="shared" si="22"/>
        <v/>
      </c>
      <c r="M122" s="189" t="s">
        <v>47</v>
      </c>
    </row>
    <row r="123" s="199" customFormat="1" ht="23" customHeight="1" spans="1:13">
      <c r="A123" s="189" t="s">
        <v>47</v>
      </c>
      <c r="B123" s="163" t="s">
        <v>47</v>
      </c>
      <c r="C123" s="163" t="s">
        <v>47</v>
      </c>
      <c r="D123" s="163" t="s">
        <v>47</v>
      </c>
      <c r="E123" s="211"/>
      <c r="F123" s="211"/>
      <c r="G123" s="189" t="s">
        <v>2783</v>
      </c>
      <c r="H123" s="160" t="s">
        <v>47</v>
      </c>
      <c r="I123" s="160" t="s">
        <v>47</v>
      </c>
      <c r="J123" s="160" t="s">
        <v>47</v>
      </c>
      <c r="K123" s="209" t="str">
        <f t="shared" si="21"/>
        <v/>
      </c>
      <c r="L123" s="209" t="str">
        <f t="shared" si="22"/>
        <v/>
      </c>
      <c r="M123" s="189" t="s">
        <v>47</v>
      </c>
    </row>
    <row r="124" s="199" customFormat="1" ht="23" customHeight="1" spans="1:13">
      <c r="A124" s="189" t="s">
        <v>47</v>
      </c>
      <c r="B124" s="163" t="s">
        <v>47</v>
      </c>
      <c r="C124" s="163" t="s">
        <v>47</v>
      </c>
      <c r="D124" s="163" t="s">
        <v>47</v>
      </c>
      <c r="E124" s="211"/>
      <c r="F124" s="211"/>
      <c r="G124" s="189" t="s">
        <v>2784</v>
      </c>
      <c r="H124" s="160" t="s">
        <v>47</v>
      </c>
      <c r="I124" s="160" t="s">
        <v>47</v>
      </c>
      <c r="J124" s="160" t="s">
        <v>47</v>
      </c>
      <c r="K124" s="209" t="str">
        <f t="shared" si="21"/>
        <v/>
      </c>
      <c r="L124" s="209" t="str">
        <f t="shared" si="22"/>
        <v/>
      </c>
      <c r="M124" s="189" t="s">
        <v>47</v>
      </c>
    </row>
    <row r="125" s="199" customFormat="1" ht="23" customHeight="1" spans="1:13">
      <c r="A125" s="189" t="s">
        <v>47</v>
      </c>
      <c r="B125" s="163" t="s">
        <v>47</v>
      </c>
      <c r="C125" s="163" t="s">
        <v>47</v>
      </c>
      <c r="D125" s="163" t="s">
        <v>47</v>
      </c>
      <c r="E125" s="211"/>
      <c r="F125" s="211"/>
      <c r="G125" s="189" t="s">
        <v>2795</v>
      </c>
      <c r="H125" s="160" t="s">
        <v>47</v>
      </c>
      <c r="I125" s="160" t="s">
        <v>47</v>
      </c>
      <c r="J125" s="160" t="s">
        <v>47</v>
      </c>
      <c r="K125" s="209" t="str">
        <f t="shared" si="21"/>
        <v/>
      </c>
      <c r="L125" s="209" t="str">
        <f t="shared" si="22"/>
        <v/>
      </c>
      <c r="M125" s="189" t="s">
        <v>47</v>
      </c>
    </row>
    <row r="126" s="199" customFormat="1" ht="23" customHeight="1" spans="1:13">
      <c r="A126" s="189" t="s">
        <v>47</v>
      </c>
      <c r="B126" s="163" t="s">
        <v>47</v>
      </c>
      <c r="C126" s="163" t="s">
        <v>47</v>
      </c>
      <c r="D126" s="163" t="s">
        <v>47</v>
      </c>
      <c r="E126" s="211"/>
      <c r="F126" s="211"/>
      <c r="G126" s="189" t="s">
        <v>2796</v>
      </c>
      <c r="H126" s="208">
        <f t="shared" ref="H126:J126" si="32">SUM(H127:H128)</f>
        <v>0</v>
      </c>
      <c r="I126" s="208">
        <f t="shared" si="32"/>
        <v>0</v>
      </c>
      <c r="J126" s="208">
        <f t="shared" si="32"/>
        <v>0</v>
      </c>
      <c r="K126" s="209" t="str">
        <f t="shared" si="21"/>
        <v/>
      </c>
      <c r="L126" s="209" t="str">
        <f t="shared" si="22"/>
        <v/>
      </c>
      <c r="M126" s="189" t="s">
        <v>47</v>
      </c>
    </row>
    <row r="127" s="199" customFormat="1" ht="23" customHeight="1" spans="1:13">
      <c r="A127" s="189" t="s">
        <v>47</v>
      </c>
      <c r="B127" s="163" t="s">
        <v>47</v>
      </c>
      <c r="C127" s="163" t="s">
        <v>47</v>
      </c>
      <c r="D127" s="163" t="s">
        <v>47</v>
      </c>
      <c r="E127" s="211"/>
      <c r="F127" s="211"/>
      <c r="G127" s="189" t="s">
        <v>2787</v>
      </c>
      <c r="H127" s="160" t="s">
        <v>47</v>
      </c>
      <c r="I127" s="160" t="s">
        <v>47</v>
      </c>
      <c r="J127" s="160" t="s">
        <v>47</v>
      </c>
      <c r="K127" s="209" t="str">
        <f t="shared" si="21"/>
        <v/>
      </c>
      <c r="L127" s="209" t="str">
        <f t="shared" si="22"/>
        <v/>
      </c>
      <c r="M127" s="189" t="s">
        <v>47</v>
      </c>
    </row>
    <row r="128" s="199" customFormat="1" ht="23" customHeight="1" spans="1:13">
      <c r="A128" s="189" t="s">
        <v>47</v>
      </c>
      <c r="B128" s="163" t="s">
        <v>47</v>
      </c>
      <c r="C128" s="163" t="s">
        <v>47</v>
      </c>
      <c r="D128" s="163" t="s">
        <v>47</v>
      </c>
      <c r="E128" s="211"/>
      <c r="F128" s="211"/>
      <c r="G128" s="189" t="s">
        <v>2797</v>
      </c>
      <c r="H128" s="160" t="s">
        <v>47</v>
      </c>
      <c r="I128" s="160" t="s">
        <v>47</v>
      </c>
      <c r="J128" s="160" t="s">
        <v>47</v>
      </c>
      <c r="K128" s="209" t="str">
        <f t="shared" si="21"/>
        <v/>
      </c>
      <c r="L128" s="209" t="str">
        <f t="shared" si="22"/>
        <v/>
      </c>
      <c r="M128" s="189" t="s">
        <v>47</v>
      </c>
    </row>
    <row r="129" s="199" customFormat="1" ht="23" customHeight="1" spans="1:13">
      <c r="A129" s="189" t="s">
        <v>47</v>
      </c>
      <c r="B129" s="163" t="s">
        <v>47</v>
      </c>
      <c r="C129" s="163" t="s">
        <v>47</v>
      </c>
      <c r="D129" s="163" t="s">
        <v>47</v>
      </c>
      <c r="E129" s="211"/>
      <c r="F129" s="211"/>
      <c r="G129" s="189" t="s">
        <v>2798</v>
      </c>
      <c r="H129" s="208">
        <f t="shared" ref="H129:J129" si="33">SUM(H130:H137)</f>
        <v>0</v>
      </c>
      <c r="I129" s="208">
        <f t="shared" si="33"/>
        <v>0</v>
      </c>
      <c r="J129" s="208">
        <f t="shared" si="33"/>
        <v>0</v>
      </c>
      <c r="K129" s="209" t="str">
        <f t="shared" si="21"/>
        <v/>
      </c>
      <c r="L129" s="209" t="str">
        <f t="shared" si="22"/>
        <v/>
      </c>
      <c r="M129" s="189" t="s">
        <v>47</v>
      </c>
    </row>
    <row r="130" s="199" customFormat="1" ht="23" customHeight="1" spans="1:13">
      <c r="A130" s="189" t="s">
        <v>47</v>
      </c>
      <c r="B130" s="163" t="s">
        <v>47</v>
      </c>
      <c r="C130" s="163" t="s">
        <v>47</v>
      </c>
      <c r="D130" s="163" t="s">
        <v>47</v>
      </c>
      <c r="E130" s="211"/>
      <c r="F130" s="211"/>
      <c r="G130" s="189" t="s">
        <v>2762</v>
      </c>
      <c r="H130" s="160" t="s">
        <v>47</v>
      </c>
      <c r="I130" s="160" t="s">
        <v>47</v>
      </c>
      <c r="J130" s="160" t="s">
        <v>47</v>
      </c>
      <c r="K130" s="209" t="str">
        <f t="shared" si="21"/>
        <v/>
      </c>
      <c r="L130" s="209" t="str">
        <f t="shared" si="22"/>
        <v/>
      </c>
      <c r="M130" s="189" t="s">
        <v>47</v>
      </c>
    </row>
    <row r="131" s="199" customFormat="1" ht="23" customHeight="1" spans="1:13">
      <c r="A131" s="189" t="s">
        <v>47</v>
      </c>
      <c r="B131" s="163" t="s">
        <v>47</v>
      </c>
      <c r="C131" s="163" t="s">
        <v>47</v>
      </c>
      <c r="D131" s="163" t="s">
        <v>47</v>
      </c>
      <c r="E131" s="211"/>
      <c r="F131" s="211"/>
      <c r="G131" s="189" t="s">
        <v>2763</v>
      </c>
      <c r="H131" s="160" t="s">
        <v>47</v>
      </c>
      <c r="I131" s="160" t="s">
        <v>47</v>
      </c>
      <c r="J131" s="160" t="s">
        <v>47</v>
      </c>
      <c r="K131" s="209" t="str">
        <f t="shared" si="21"/>
        <v/>
      </c>
      <c r="L131" s="209" t="str">
        <f t="shared" si="22"/>
        <v/>
      </c>
      <c r="M131" s="189" t="s">
        <v>47</v>
      </c>
    </row>
    <row r="132" s="199" customFormat="1" ht="23" customHeight="1" spans="1:13">
      <c r="A132" s="189" t="s">
        <v>47</v>
      </c>
      <c r="B132" s="163" t="s">
        <v>47</v>
      </c>
      <c r="C132" s="163" t="s">
        <v>47</v>
      </c>
      <c r="D132" s="163" t="s">
        <v>47</v>
      </c>
      <c r="E132" s="211"/>
      <c r="F132" s="211"/>
      <c r="G132" s="189" t="s">
        <v>2764</v>
      </c>
      <c r="H132" s="160" t="s">
        <v>47</v>
      </c>
      <c r="I132" s="160" t="s">
        <v>47</v>
      </c>
      <c r="J132" s="160" t="s">
        <v>47</v>
      </c>
      <c r="K132" s="209" t="str">
        <f t="shared" si="21"/>
        <v/>
      </c>
      <c r="L132" s="209" t="str">
        <f t="shared" si="22"/>
        <v/>
      </c>
      <c r="M132" s="189" t="s">
        <v>47</v>
      </c>
    </row>
    <row r="133" s="199" customFormat="1" ht="23" customHeight="1" spans="1:13">
      <c r="A133" s="189" t="s">
        <v>47</v>
      </c>
      <c r="B133" s="163" t="s">
        <v>47</v>
      </c>
      <c r="C133" s="163" t="s">
        <v>47</v>
      </c>
      <c r="D133" s="163" t="s">
        <v>47</v>
      </c>
      <c r="E133" s="211"/>
      <c r="F133" s="211"/>
      <c r="G133" s="189" t="s">
        <v>2765</v>
      </c>
      <c r="H133" s="160" t="s">
        <v>47</v>
      </c>
      <c r="I133" s="160" t="s">
        <v>47</v>
      </c>
      <c r="J133" s="160" t="s">
        <v>47</v>
      </c>
      <c r="K133" s="209" t="str">
        <f t="shared" si="21"/>
        <v/>
      </c>
      <c r="L133" s="209" t="str">
        <f t="shared" si="22"/>
        <v/>
      </c>
      <c r="M133" s="189" t="s">
        <v>47</v>
      </c>
    </row>
    <row r="134" s="199" customFormat="1" ht="23" customHeight="1" spans="1:13">
      <c r="A134" s="189" t="s">
        <v>47</v>
      </c>
      <c r="B134" s="163" t="s">
        <v>47</v>
      </c>
      <c r="C134" s="163" t="s">
        <v>47</v>
      </c>
      <c r="D134" s="163" t="s">
        <v>47</v>
      </c>
      <c r="E134" s="211"/>
      <c r="F134" s="211"/>
      <c r="G134" s="189" t="s">
        <v>2768</v>
      </c>
      <c r="H134" s="160" t="s">
        <v>47</v>
      </c>
      <c r="I134" s="160" t="s">
        <v>47</v>
      </c>
      <c r="J134" s="160" t="s">
        <v>47</v>
      </c>
      <c r="K134" s="209" t="str">
        <f t="shared" si="21"/>
        <v/>
      </c>
      <c r="L134" s="209" t="str">
        <f t="shared" si="22"/>
        <v/>
      </c>
      <c r="M134" s="189" t="s">
        <v>47</v>
      </c>
    </row>
    <row r="135" s="199" customFormat="1" ht="23" customHeight="1" spans="1:13">
      <c r="A135" s="189" t="s">
        <v>47</v>
      </c>
      <c r="B135" s="163" t="s">
        <v>47</v>
      </c>
      <c r="C135" s="163" t="s">
        <v>47</v>
      </c>
      <c r="D135" s="163" t="s">
        <v>47</v>
      </c>
      <c r="E135" s="211"/>
      <c r="F135" s="211"/>
      <c r="G135" s="189" t="s">
        <v>2770</v>
      </c>
      <c r="H135" s="160" t="s">
        <v>47</v>
      </c>
      <c r="I135" s="160" t="s">
        <v>47</v>
      </c>
      <c r="J135" s="160" t="s">
        <v>47</v>
      </c>
      <c r="K135" s="209" t="str">
        <f t="shared" ref="K135:K198" si="34">IFERROR($J135/H135,"")</f>
        <v/>
      </c>
      <c r="L135" s="209" t="str">
        <f t="shared" ref="L135:L198" si="35">IFERROR($J135/I135,"")</f>
        <v/>
      </c>
      <c r="M135" s="189" t="s">
        <v>47</v>
      </c>
    </row>
    <row r="136" s="199" customFormat="1" ht="23" customHeight="1" spans="1:13">
      <c r="A136" s="189" t="s">
        <v>47</v>
      </c>
      <c r="B136" s="163" t="s">
        <v>47</v>
      </c>
      <c r="C136" s="163" t="s">
        <v>47</v>
      </c>
      <c r="D136" s="163" t="s">
        <v>47</v>
      </c>
      <c r="E136" s="211"/>
      <c r="F136" s="211"/>
      <c r="G136" s="189" t="s">
        <v>2771</v>
      </c>
      <c r="H136" s="160" t="s">
        <v>47</v>
      </c>
      <c r="I136" s="160" t="s">
        <v>47</v>
      </c>
      <c r="J136" s="160" t="s">
        <v>47</v>
      </c>
      <c r="K136" s="209" t="str">
        <f t="shared" si="34"/>
        <v/>
      </c>
      <c r="L136" s="209" t="str">
        <f t="shared" si="35"/>
        <v/>
      </c>
      <c r="M136" s="189" t="s">
        <v>47</v>
      </c>
    </row>
    <row r="137" s="199" customFormat="1" ht="23" customHeight="1" spans="1:13">
      <c r="A137" s="189" t="s">
        <v>47</v>
      </c>
      <c r="B137" s="163" t="s">
        <v>47</v>
      </c>
      <c r="C137" s="163" t="s">
        <v>47</v>
      </c>
      <c r="D137" s="163" t="s">
        <v>47</v>
      </c>
      <c r="E137" s="211"/>
      <c r="F137" s="211"/>
      <c r="G137" s="189" t="s">
        <v>2799</v>
      </c>
      <c r="H137" s="160" t="s">
        <v>47</v>
      </c>
      <c r="I137" s="160" t="s">
        <v>47</v>
      </c>
      <c r="J137" s="160" t="s">
        <v>47</v>
      </c>
      <c r="K137" s="209" t="str">
        <f t="shared" si="34"/>
        <v/>
      </c>
      <c r="L137" s="209" t="str">
        <f t="shared" si="35"/>
        <v/>
      </c>
      <c r="M137" s="189" t="s">
        <v>47</v>
      </c>
    </row>
    <row r="138" s="199" customFormat="1" ht="23" customHeight="1" spans="1:13">
      <c r="A138" s="189" t="s">
        <v>47</v>
      </c>
      <c r="B138" s="163" t="s">
        <v>47</v>
      </c>
      <c r="C138" s="163" t="s">
        <v>47</v>
      </c>
      <c r="D138" s="163" t="s">
        <v>47</v>
      </c>
      <c r="E138" s="211"/>
      <c r="F138" s="211"/>
      <c r="G138" s="189" t="s">
        <v>2669</v>
      </c>
      <c r="H138" s="208">
        <f t="shared" ref="H138:J138" si="36">SUM(H139:H140)</f>
        <v>0</v>
      </c>
      <c r="I138" s="208">
        <f t="shared" si="36"/>
        <v>7</v>
      </c>
      <c r="J138" s="208">
        <f t="shared" si="36"/>
        <v>6289</v>
      </c>
      <c r="K138" s="209" t="str">
        <f t="shared" si="34"/>
        <v/>
      </c>
      <c r="L138" s="209">
        <f t="shared" si="35"/>
        <v>898.428571428571</v>
      </c>
      <c r="M138" s="189" t="s">
        <v>47</v>
      </c>
    </row>
    <row r="139" s="199" customFormat="1" ht="23" customHeight="1" spans="1:13">
      <c r="A139" s="189" t="s">
        <v>47</v>
      </c>
      <c r="B139" s="163" t="s">
        <v>47</v>
      </c>
      <c r="C139" s="163" t="s">
        <v>47</v>
      </c>
      <c r="D139" s="163" t="s">
        <v>47</v>
      </c>
      <c r="E139" s="211"/>
      <c r="F139" s="211"/>
      <c r="G139" s="189" t="s">
        <v>1528</v>
      </c>
      <c r="H139" s="160" t="s">
        <v>47</v>
      </c>
      <c r="I139" s="160">
        <v>7</v>
      </c>
      <c r="J139" s="160">
        <v>6289</v>
      </c>
      <c r="K139" s="209" t="str">
        <f t="shared" si="34"/>
        <v/>
      </c>
      <c r="L139" s="209">
        <f t="shared" si="35"/>
        <v>898.428571428571</v>
      </c>
      <c r="M139" s="189" t="s">
        <v>47</v>
      </c>
    </row>
    <row r="140" s="199" customFormat="1" ht="23" customHeight="1" spans="1:13">
      <c r="A140" s="189" t="s">
        <v>47</v>
      </c>
      <c r="B140" s="163" t="s">
        <v>47</v>
      </c>
      <c r="C140" s="163" t="s">
        <v>47</v>
      </c>
      <c r="D140" s="163" t="s">
        <v>47</v>
      </c>
      <c r="E140" s="211"/>
      <c r="F140" s="211"/>
      <c r="G140" s="189" t="s">
        <v>1540</v>
      </c>
      <c r="H140" s="160" t="s">
        <v>47</v>
      </c>
      <c r="I140" s="160" t="s">
        <v>47</v>
      </c>
      <c r="J140" s="160" t="s">
        <v>47</v>
      </c>
      <c r="K140" s="209" t="str">
        <f t="shared" si="34"/>
        <v/>
      </c>
      <c r="L140" s="209" t="str">
        <f t="shared" si="35"/>
        <v/>
      </c>
      <c r="M140" s="189" t="s">
        <v>47</v>
      </c>
    </row>
    <row r="141" s="199" customFormat="1" ht="23" customHeight="1" spans="1:13">
      <c r="A141" s="189" t="s">
        <v>47</v>
      </c>
      <c r="B141" s="163" t="s">
        <v>47</v>
      </c>
      <c r="C141" s="163" t="s">
        <v>47</v>
      </c>
      <c r="D141" s="163" t="s">
        <v>47</v>
      </c>
      <c r="E141" s="211"/>
      <c r="F141" s="211"/>
      <c r="G141" s="189" t="s">
        <v>1543</v>
      </c>
      <c r="H141" s="208">
        <f t="shared" ref="H141:J141" si="37">SUM(H142,H147,H152,H157,H160,H165,H169,H173,H176)</f>
        <v>769</v>
      </c>
      <c r="I141" s="208">
        <f t="shared" si="37"/>
        <v>169</v>
      </c>
      <c r="J141" s="208">
        <f t="shared" si="37"/>
        <v>1483</v>
      </c>
      <c r="K141" s="209">
        <f t="shared" si="34"/>
        <v>1.92847854356307</v>
      </c>
      <c r="L141" s="209">
        <f t="shared" si="35"/>
        <v>8.77514792899408</v>
      </c>
      <c r="M141" s="189" t="s">
        <v>47</v>
      </c>
    </row>
    <row r="142" s="199" customFormat="1" ht="23" customHeight="1" spans="1:13">
      <c r="A142" s="189" t="s">
        <v>47</v>
      </c>
      <c r="B142" s="163" t="s">
        <v>47</v>
      </c>
      <c r="C142" s="163" t="s">
        <v>47</v>
      </c>
      <c r="D142" s="163" t="s">
        <v>47</v>
      </c>
      <c r="E142" s="211"/>
      <c r="F142" s="211"/>
      <c r="G142" s="189" t="s">
        <v>2800</v>
      </c>
      <c r="H142" s="208">
        <f t="shared" ref="H142:J142" si="38">SUM(H143:H146)</f>
        <v>467</v>
      </c>
      <c r="I142" s="208">
        <f t="shared" si="38"/>
        <v>7</v>
      </c>
      <c r="J142" s="208">
        <f t="shared" si="38"/>
        <v>1200</v>
      </c>
      <c r="K142" s="209">
        <f t="shared" si="34"/>
        <v>2.56959314775161</v>
      </c>
      <c r="L142" s="209">
        <f t="shared" si="35"/>
        <v>171.428571428571</v>
      </c>
      <c r="M142" s="189" t="s">
        <v>47</v>
      </c>
    </row>
    <row r="143" s="199" customFormat="1" ht="23" customHeight="1" spans="1:13">
      <c r="A143" s="189" t="s">
        <v>47</v>
      </c>
      <c r="B143" s="163" t="s">
        <v>47</v>
      </c>
      <c r="C143" s="163" t="s">
        <v>47</v>
      </c>
      <c r="D143" s="163" t="s">
        <v>47</v>
      </c>
      <c r="E143" s="211"/>
      <c r="F143" s="211"/>
      <c r="G143" s="189" t="s">
        <v>2801</v>
      </c>
      <c r="H143" s="160">
        <v>467</v>
      </c>
      <c r="I143" s="160">
        <v>7</v>
      </c>
      <c r="J143" s="160">
        <v>1200</v>
      </c>
      <c r="K143" s="209">
        <f t="shared" si="34"/>
        <v>2.56959314775161</v>
      </c>
      <c r="L143" s="209">
        <f t="shared" si="35"/>
        <v>171.428571428571</v>
      </c>
      <c r="M143" s="189" t="s">
        <v>47</v>
      </c>
    </row>
    <row r="144" s="199" customFormat="1" ht="23" customHeight="1" spans="1:13">
      <c r="A144" s="189" t="s">
        <v>47</v>
      </c>
      <c r="B144" s="163" t="s">
        <v>47</v>
      </c>
      <c r="C144" s="163" t="s">
        <v>47</v>
      </c>
      <c r="D144" s="163" t="s">
        <v>47</v>
      </c>
      <c r="E144" s="211"/>
      <c r="F144" s="211"/>
      <c r="G144" s="189" t="s">
        <v>2802</v>
      </c>
      <c r="H144" s="160" t="s">
        <v>47</v>
      </c>
      <c r="I144" s="160" t="s">
        <v>47</v>
      </c>
      <c r="J144" s="160" t="s">
        <v>47</v>
      </c>
      <c r="K144" s="209" t="str">
        <f t="shared" si="34"/>
        <v/>
      </c>
      <c r="L144" s="209" t="str">
        <f t="shared" si="35"/>
        <v/>
      </c>
      <c r="M144" s="189" t="s">
        <v>47</v>
      </c>
    </row>
    <row r="145" s="199" customFormat="1" ht="23" customHeight="1" spans="1:13">
      <c r="A145" s="189" t="s">
        <v>47</v>
      </c>
      <c r="B145" s="163" t="s">
        <v>47</v>
      </c>
      <c r="C145" s="163" t="s">
        <v>47</v>
      </c>
      <c r="D145" s="163" t="s">
        <v>47</v>
      </c>
      <c r="E145" s="211"/>
      <c r="F145" s="211"/>
      <c r="G145" s="189" t="s">
        <v>2803</v>
      </c>
      <c r="H145" s="160" t="s">
        <v>47</v>
      </c>
      <c r="I145" s="160" t="s">
        <v>47</v>
      </c>
      <c r="J145" s="160" t="s">
        <v>47</v>
      </c>
      <c r="K145" s="209" t="str">
        <f t="shared" si="34"/>
        <v/>
      </c>
      <c r="L145" s="209" t="str">
        <f t="shared" si="35"/>
        <v/>
      </c>
      <c r="M145" s="189" t="s">
        <v>47</v>
      </c>
    </row>
    <row r="146" s="199" customFormat="1" ht="23" customHeight="1" spans="1:13">
      <c r="A146" s="189" t="s">
        <v>47</v>
      </c>
      <c r="B146" s="163" t="s">
        <v>47</v>
      </c>
      <c r="C146" s="163" t="s">
        <v>47</v>
      </c>
      <c r="D146" s="163" t="s">
        <v>47</v>
      </c>
      <c r="E146" s="211"/>
      <c r="F146" s="211"/>
      <c r="G146" s="189" t="s">
        <v>2804</v>
      </c>
      <c r="H146" s="160" t="s">
        <v>47</v>
      </c>
      <c r="I146" s="160" t="s">
        <v>47</v>
      </c>
      <c r="J146" s="160" t="s">
        <v>47</v>
      </c>
      <c r="K146" s="209" t="str">
        <f t="shared" si="34"/>
        <v/>
      </c>
      <c r="L146" s="209" t="str">
        <f t="shared" si="35"/>
        <v/>
      </c>
      <c r="M146" s="189" t="s">
        <v>47</v>
      </c>
    </row>
    <row r="147" s="199" customFormat="1" ht="23" customHeight="1" spans="1:13">
      <c r="A147" s="189" t="s">
        <v>47</v>
      </c>
      <c r="B147" s="163" t="s">
        <v>47</v>
      </c>
      <c r="C147" s="163" t="s">
        <v>47</v>
      </c>
      <c r="D147" s="163" t="s">
        <v>47</v>
      </c>
      <c r="E147" s="211"/>
      <c r="F147" s="211"/>
      <c r="G147" s="189" t="s">
        <v>2805</v>
      </c>
      <c r="H147" s="208">
        <f t="shared" ref="H147:J147" si="39">SUM(H148:H151)</f>
        <v>0</v>
      </c>
      <c r="I147" s="208">
        <f t="shared" si="39"/>
        <v>0</v>
      </c>
      <c r="J147" s="208">
        <f t="shared" si="39"/>
        <v>0</v>
      </c>
      <c r="K147" s="209" t="str">
        <f t="shared" si="34"/>
        <v/>
      </c>
      <c r="L147" s="209" t="str">
        <f t="shared" si="35"/>
        <v/>
      </c>
      <c r="M147" s="189" t="s">
        <v>47</v>
      </c>
    </row>
    <row r="148" s="199" customFormat="1" ht="23" customHeight="1" spans="1:13">
      <c r="A148" s="189" t="s">
        <v>47</v>
      </c>
      <c r="B148" s="163" t="s">
        <v>47</v>
      </c>
      <c r="C148" s="163" t="s">
        <v>47</v>
      </c>
      <c r="D148" s="163" t="s">
        <v>47</v>
      </c>
      <c r="E148" s="211"/>
      <c r="F148" s="211"/>
      <c r="G148" s="189" t="s">
        <v>2801</v>
      </c>
      <c r="H148" s="160" t="s">
        <v>47</v>
      </c>
      <c r="I148" s="160" t="s">
        <v>47</v>
      </c>
      <c r="J148" s="160" t="s">
        <v>47</v>
      </c>
      <c r="K148" s="209" t="str">
        <f t="shared" si="34"/>
        <v/>
      </c>
      <c r="L148" s="209" t="str">
        <f t="shared" si="35"/>
        <v/>
      </c>
      <c r="M148" s="189" t="s">
        <v>47</v>
      </c>
    </row>
    <row r="149" s="199" customFormat="1" ht="23" customHeight="1" spans="1:13">
      <c r="A149" s="189" t="s">
        <v>47</v>
      </c>
      <c r="B149" s="163" t="s">
        <v>47</v>
      </c>
      <c r="C149" s="163" t="s">
        <v>47</v>
      </c>
      <c r="D149" s="163" t="s">
        <v>47</v>
      </c>
      <c r="E149" s="211"/>
      <c r="F149" s="211"/>
      <c r="G149" s="189" t="s">
        <v>2802</v>
      </c>
      <c r="H149" s="160" t="s">
        <v>47</v>
      </c>
      <c r="I149" s="160" t="s">
        <v>47</v>
      </c>
      <c r="J149" s="160" t="s">
        <v>47</v>
      </c>
      <c r="K149" s="209" t="str">
        <f t="shared" si="34"/>
        <v/>
      </c>
      <c r="L149" s="209" t="str">
        <f t="shared" si="35"/>
        <v/>
      </c>
      <c r="M149" s="189" t="s">
        <v>47</v>
      </c>
    </row>
    <row r="150" s="199" customFormat="1" ht="23" customHeight="1" spans="1:13">
      <c r="A150" s="189" t="s">
        <v>47</v>
      </c>
      <c r="B150" s="163" t="s">
        <v>47</v>
      </c>
      <c r="C150" s="163" t="s">
        <v>47</v>
      </c>
      <c r="D150" s="163" t="s">
        <v>47</v>
      </c>
      <c r="E150" s="211"/>
      <c r="F150" s="211"/>
      <c r="G150" s="189" t="s">
        <v>2806</v>
      </c>
      <c r="H150" s="160" t="s">
        <v>47</v>
      </c>
      <c r="I150" s="160" t="s">
        <v>47</v>
      </c>
      <c r="J150" s="160" t="s">
        <v>47</v>
      </c>
      <c r="K150" s="209" t="str">
        <f t="shared" si="34"/>
        <v/>
      </c>
      <c r="L150" s="209" t="str">
        <f t="shared" si="35"/>
        <v/>
      </c>
      <c r="M150" s="189" t="s">
        <v>47</v>
      </c>
    </row>
    <row r="151" s="199" customFormat="1" ht="23" customHeight="1" spans="1:13">
      <c r="A151" s="189" t="s">
        <v>47</v>
      </c>
      <c r="B151" s="163" t="s">
        <v>47</v>
      </c>
      <c r="C151" s="163" t="s">
        <v>47</v>
      </c>
      <c r="D151" s="163" t="s">
        <v>47</v>
      </c>
      <c r="E151" s="211"/>
      <c r="F151" s="211"/>
      <c r="G151" s="189" t="s">
        <v>2807</v>
      </c>
      <c r="H151" s="160" t="s">
        <v>47</v>
      </c>
      <c r="I151" s="160" t="s">
        <v>47</v>
      </c>
      <c r="J151" s="160" t="s">
        <v>47</v>
      </c>
      <c r="K151" s="209" t="str">
        <f t="shared" si="34"/>
        <v/>
      </c>
      <c r="L151" s="209" t="str">
        <f t="shared" si="35"/>
        <v/>
      </c>
      <c r="M151" s="189" t="s">
        <v>47</v>
      </c>
    </row>
    <row r="152" s="199" customFormat="1" ht="23" customHeight="1" spans="1:13">
      <c r="A152" s="189" t="s">
        <v>47</v>
      </c>
      <c r="B152" s="163" t="s">
        <v>47</v>
      </c>
      <c r="C152" s="163" t="s">
        <v>47</v>
      </c>
      <c r="D152" s="163" t="s">
        <v>47</v>
      </c>
      <c r="E152" s="211"/>
      <c r="F152" s="211"/>
      <c r="G152" s="189" t="s">
        <v>2808</v>
      </c>
      <c r="H152" s="208">
        <f t="shared" ref="H152:J152" si="40">SUM(H153:H156)</f>
        <v>0</v>
      </c>
      <c r="I152" s="208">
        <f t="shared" si="40"/>
        <v>0</v>
      </c>
      <c r="J152" s="208">
        <f t="shared" si="40"/>
        <v>0</v>
      </c>
      <c r="K152" s="209" t="str">
        <f t="shared" si="34"/>
        <v/>
      </c>
      <c r="L152" s="209" t="str">
        <f t="shared" si="35"/>
        <v/>
      </c>
      <c r="M152" s="189" t="s">
        <v>47</v>
      </c>
    </row>
    <row r="153" s="199" customFormat="1" ht="23" customHeight="1" spans="1:13">
      <c r="A153" s="189" t="s">
        <v>47</v>
      </c>
      <c r="B153" s="163" t="s">
        <v>47</v>
      </c>
      <c r="C153" s="163" t="s">
        <v>47</v>
      </c>
      <c r="D153" s="163" t="s">
        <v>47</v>
      </c>
      <c r="E153" s="211"/>
      <c r="F153" s="211"/>
      <c r="G153" s="189" t="s">
        <v>1679</v>
      </c>
      <c r="H153" s="160" t="s">
        <v>47</v>
      </c>
      <c r="I153" s="160" t="s">
        <v>47</v>
      </c>
      <c r="J153" s="160" t="s">
        <v>47</v>
      </c>
      <c r="K153" s="209" t="str">
        <f t="shared" si="34"/>
        <v/>
      </c>
      <c r="L153" s="209" t="str">
        <f t="shared" si="35"/>
        <v/>
      </c>
      <c r="M153" s="189" t="s">
        <v>47</v>
      </c>
    </row>
    <row r="154" s="199" customFormat="1" ht="23" customHeight="1" spans="1:13">
      <c r="A154" s="189" t="s">
        <v>47</v>
      </c>
      <c r="B154" s="163" t="s">
        <v>47</v>
      </c>
      <c r="C154" s="163" t="s">
        <v>47</v>
      </c>
      <c r="D154" s="163" t="s">
        <v>47</v>
      </c>
      <c r="E154" s="211"/>
      <c r="F154" s="211"/>
      <c r="G154" s="189" t="s">
        <v>2809</v>
      </c>
      <c r="H154" s="160" t="s">
        <v>47</v>
      </c>
      <c r="I154" s="160" t="s">
        <v>47</v>
      </c>
      <c r="J154" s="160" t="s">
        <v>47</v>
      </c>
      <c r="K154" s="209" t="str">
        <f t="shared" si="34"/>
        <v/>
      </c>
      <c r="L154" s="209" t="str">
        <f t="shared" si="35"/>
        <v/>
      </c>
      <c r="M154" s="189" t="s">
        <v>47</v>
      </c>
    </row>
    <row r="155" s="199" customFormat="1" ht="23" customHeight="1" spans="1:13">
      <c r="A155" s="189" t="s">
        <v>47</v>
      </c>
      <c r="B155" s="163" t="s">
        <v>47</v>
      </c>
      <c r="C155" s="163" t="s">
        <v>47</v>
      </c>
      <c r="D155" s="163" t="s">
        <v>47</v>
      </c>
      <c r="E155" s="211"/>
      <c r="F155" s="211"/>
      <c r="G155" s="189" t="s">
        <v>2810</v>
      </c>
      <c r="H155" s="160" t="s">
        <v>47</v>
      </c>
      <c r="I155" s="160" t="s">
        <v>47</v>
      </c>
      <c r="J155" s="160" t="s">
        <v>47</v>
      </c>
      <c r="K155" s="209" t="str">
        <f t="shared" si="34"/>
        <v/>
      </c>
      <c r="L155" s="209" t="str">
        <f t="shared" si="35"/>
        <v/>
      </c>
      <c r="M155" s="189" t="s">
        <v>47</v>
      </c>
    </row>
    <row r="156" s="199" customFormat="1" ht="23" customHeight="1" spans="1:13">
      <c r="A156" s="189" t="s">
        <v>47</v>
      </c>
      <c r="B156" s="163" t="s">
        <v>47</v>
      </c>
      <c r="C156" s="163" t="s">
        <v>47</v>
      </c>
      <c r="D156" s="163" t="s">
        <v>47</v>
      </c>
      <c r="E156" s="211"/>
      <c r="F156" s="211"/>
      <c r="G156" s="189" t="s">
        <v>2811</v>
      </c>
      <c r="H156" s="160" t="s">
        <v>47</v>
      </c>
      <c r="I156" s="160" t="s">
        <v>47</v>
      </c>
      <c r="J156" s="160" t="s">
        <v>47</v>
      </c>
      <c r="K156" s="209" t="str">
        <f t="shared" si="34"/>
        <v/>
      </c>
      <c r="L156" s="209" t="str">
        <f t="shared" si="35"/>
        <v/>
      </c>
      <c r="M156" s="189" t="s">
        <v>47</v>
      </c>
    </row>
    <row r="157" s="199" customFormat="1" ht="23" customHeight="1" spans="1:13">
      <c r="A157" s="189" t="s">
        <v>47</v>
      </c>
      <c r="B157" s="163" t="s">
        <v>47</v>
      </c>
      <c r="C157" s="163" t="s">
        <v>47</v>
      </c>
      <c r="D157" s="163" t="s">
        <v>47</v>
      </c>
      <c r="E157" s="211"/>
      <c r="F157" s="211"/>
      <c r="G157" s="189" t="s">
        <v>2812</v>
      </c>
      <c r="H157" s="208">
        <f t="shared" ref="H157:J157" si="41">SUM(H158:H159)</f>
        <v>0</v>
      </c>
      <c r="I157" s="208">
        <f t="shared" si="41"/>
        <v>0</v>
      </c>
      <c r="J157" s="208">
        <f t="shared" si="41"/>
        <v>0</v>
      </c>
      <c r="K157" s="209" t="str">
        <f t="shared" si="34"/>
        <v/>
      </c>
      <c r="L157" s="209" t="str">
        <f t="shared" si="35"/>
        <v/>
      </c>
      <c r="M157" s="189" t="s">
        <v>47</v>
      </c>
    </row>
    <row r="158" s="199" customFormat="1" ht="23" customHeight="1" spans="1:13">
      <c r="A158" s="189" t="s">
        <v>47</v>
      </c>
      <c r="B158" s="163" t="s">
        <v>47</v>
      </c>
      <c r="C158" s="163" t="s">
        <v>47</v>
      </c>
      <c r="D158" s="163" t="s">
        <v>47</v>
      </c>
      <c r="E158" s="211"/>
      <c r="F158" s="211"/>
      <c r="G158" s="189" t="s">
        <v>2801</v>
      </c>
      <c r="H158" s="160" t="s">
        <v>47</v>
      </c>
      <c r="I158" s="160" t="s">
        <v>47</v>
      </c>
      <c r="J158" s="160" t="s">
        <v>47</v>
      </c>
      <c r="K158" s="209" t="str">
        <f t="shared" si="34"/>
        <v/>
      </c>
      <c r="L158" s="209" t="str">
        <f t="shared" si="35"/>
        <v/>
      </c>
      <c r="M158" s="189" t="s">
        <v>47</v>
      </c>
    </row>
    <row r="159" s="199" customFormat="1" ht="23" customHeight="1" spans="1:13">
      <c r="A159" s="189" t="s">
        <v>47</v>
      </c>
      <c r="B159" s="163" t="s">
        <v>47</v>
      </c>
      <c r="C159" s="163" t="s">
        <v>47</v>
      </c>
      <c r="D159" s="163" t="s">
        <v>47</v>
      </c>
      <c r="E159" s="211"/>
      <c r="F159" s="211"/>
      <c r="G159" s="189" t="s">
        <v>2813</v>
      </c>
      <c r="H159" s="160" t="s">
        <v>47</v>
      </c>
      <c r="I159" s="160" t="s">
        <v>47</v>
      </c>
      <c r="J159" s="160" t="s">
        <v>47</v>
      </c>
      <c r="K159" s="209" t="str">
        <f t="shared" si="34"/>
        <v/>
      </c>
      <c r="L159" s="209" t="str">
        <f t="shared" si="35"/>
        <v/>
      </c>
      <c r="M159" s="189" t="s">
        <v>47</v>
      </c>
    </row>
    <row r="160" s="199" customFormat="1" ht="23" customHeight="1" spans="1:13">
      <c r="A160" s="189" t="s">
        <v>47</v>
      </c>
      <c r="B160" s="163" t="s">
        <v>47</v>
      </c>
      <c r="C160" s="163" t="s">
        <v>47</v>
      </c>
      <c r="D160" s="163" t="s">
        <v>47</v>
      </c>
      <c r="E160" s="211"/>
      <c r="F160" s="211"/>
      <c r="G160" s="189" t="s">
        <v>2814</v>
      </c>
      <c r="H160" s="208">
        <f t="shared" ref="H160:J160" si="42">SUM(H161:H164)</f>
        <v>0</v>
      </c>
      <c r="I160" s="208">
        <f t="shared" si="42"/>
        <v>0</v>
      </c>
      <c r="J160" s="208">
        <f t="shared" si="42"/>
        <v>0</v>
      </c>
      <c r="K160" s="209" t="str">
        <f t="shared" si="34"/>
        <v/>
      </c>
      <c r="L160" s="209" t="str">
        <f t="shared" si="35"/>
        <v/>
      </c>
      <c r="M160" s="189" t="s">
        <v>47</v>
      </c>
    </row>
    <row r="161" s="199" customFormat="1" ht="23" customHeight="1" spans="1:13">
      <c r="A161" s="189" t="s">
        <v>47</v>
      </c>
      <c r="B161" s="163" t="s">
        <v>47</v>
      </c>
      <c r="C161" s="163" t="s">
        <v>47</v>
      </c>
      <c r="D161" s="163" t="s">
        <v>47</v>
      </c>
      <c r="E161" s="211"/>
      <c r="F161" s="211"/>
      <c r="G161" s="189" t="s">
        <v>1679</v>
      </c>
      <c r="H161" s="160" t="s">
        <v>47</v>
      </c>
      <c r="I161" s="160" t="s">
        <v>47</v>
      </c>
      <c r="J161" s="160" t="s">
        <v>47</v>
      </c>
      <c r="K161" s="209" t="str">
        <f t="shared" si="34"/>
        <v/>
      </c>
      <c r="L161" s="209" t="str">
        <f t="shared" si="35"/>
        <v/>
      </c>
      <c r="M161" s="189" t="s">
        <v>47</v>
      </c>
    </row>
    <row r="162" s="199" customFormat="1" ht="23" customHeight="1" spans="1:13">
      <c r="A162" s="189" t="s">
        <v>47</v>
      </c>
      <c r="B162" s="163" t="s">
        <v>47</v>
      </c>
      <c r="C162" s="163" t="s">
        <v>47</v>
      </c>
      <c r="D162" s="163" t="s">
        <v>47</v>
      </c>
      <c r="E162" s="211"/>
      <c r="F162" s="211"/>
      <c r="G162" s="189" t="s">
        <v>2815</v>
      </c>
      <c r="H162" s="160" t="s">
        <v>47</v>
      </c>
      <c r="I162" s="160" t="s">
        <v>47</v>
      </c>
      <c r="J162" s="160" t="s">
        <v>47</v>
      </c>
      <c r="K162" s="209" t="str">
        <f t="shared" si="34"/>
        <v/>
      </c>
      <c r="L162" s="209" t="str">
        <f t="shared" si="35"/>
        <v/>
      </c>
      <c r="M162" s="189" t="s">
        <v>47</v>
      </c>
    </row>
    <row r="163" s="199" customFormat="1" ht="23" customHeight="1" spans="1:13">
      <c r="A163" s="189" t="s">
        <v>47</v>
      </c>
      <c r="B163" s="163" t="s">
        <v>47</v>
      </c>
      <c r="C163" s="163" t="s">
        <v>47</v>
      </c>
      <c r="D163" s="163" t="s">
        <v>47</v>
      </c>
      <c r="E163" s="211"/>
      <c r="F163" s="211"/>
      <c r="G163" s="189" t="s">
        <v>2810</v>
      </c>
      <c r="H163" s="160" t="s">
        <v>47</v>
      </c>
      <c r="I163" s="160" t="s">
        <v>47</v>
      </c>
      <c r="J163" s="160" t="s">
        <v>47</v>
      </c>
      <c r="K163" s="209" t="str">
        <f t="shared" si="34"/>
        <v/>
      </c>
      <c r="L163" s="209" t="str">
        <f t="shared" si="35"/>
        <v/>
      </c>
      <c r="M163" s="189" t="s">
        <v>47</v>
      </c>
    </row>
    <row r="164" s="199" customFormat="1" ht="23" customHeight="1" spans="1:13">
      <c r="A164" s="189" t="s">
        <v>47</v>
      </c>
      <c r="B164" s="163" t="s">
        <v>47</v>
      </c>
      <c r="C164" s="163" t="s">
        <v>47</v>
      </c>
      <c r="D164" s="163" t="s">
        <v>47</v>
      </c>
      <c r="E164" s="211"/>
      <c r="F164" s="211"/>
      <c r="G164" s="189" t="s">
        <v>2816</v>
      </c>
      <c r="H164" s="160" t="s">
        <v>47</v>
      </c>
      <c r="I164" s="160" t="s">
        <v>47</v>
      </c>
      <c r="J164" s="160" t="s">
        <v>47</v>
      </c>
      <c r="K164" s="209" t="str">
        <f t="shared" si="34"/>
        <v/>
      </c>
      <c r="L164" s="209" t="str">
        <f t="shared" si="35"/>
        <v/>
      </c>
      <c r="M164" s="189" t="s">
        <v>47</v>
      </c>
    </row>
    <row r="165" s="199" customFormat="1" ht="54" spans="1:13">
      <c r="A165" s="191" t="s">
        <v>47</v>
      </c>
      <c r="B165" s="191" t="s">
        <v>47</v>
      </c>
      <c r="C165" s="191" t="s">
        <v>47</v>
      </c>
      <c r="D165" s="191" t="s">
        <v>47</v>
      </c>
      <c r="E165" s="214"/>
      <c r="F165" s="214"/>
      <c r="G165" s="191" t="s">
        <v>2817</v>
      </c>
      <c r="H165" s="208">
        <f t="shared" ref="H165:J165" si="43">SUM(H166:H168)</f>
        <v>302</v>
      </c>
      <c r="I165" s="208">
        <f t="shared" si="43"/>
        <v>162</v>
      </c>
      <c r="J165" s="208">
        <f t="shared" si="43"/>
        <v>283</v>
      </c>
      <c r="K165" s="209">
        <f t="shared" si="34"/>
        <v>0.937086092715232</v>
      </c>
      <c r="L165" s="209">
        <f t="shared" si="35"/>
        <v>1.74691358024691</v>
      </c>
      <c r="M165" s="191" t="s">
        <v>47</v>
      </c>
    </row>
    <row r="166" s="199" customFormat="1" ht="15" spans="1:13">
      <c r="A166" s="191" t="s">
        <v>47</v>
      </c>
      <c r="B166" s="191" t="s">
        <v>47</v>
      </c>
      <c r="C166" s="191" t="s">
        <v>47</v>
      </c>
      <c r="D166" s="191" t="s">
        <v>47</v>
      </c>
      <c r="E166" s="214"/>
      <c r="F166" s="214"/>
      <c r="G166" s="191" t="s">
        <v>2818</v>
      </c>
      <c r="H166" s="215">
        <v>302</v>
      </c>
      <c r="I166" s="215">
        <v>145</v>
      </c>
      <c r="J166" s="215">
        <v>183</v>
      </c>
      <c r="K166" s="209">
        <f t="shared" si="34"/>
        <v>0.605960264900662</v>
      </c>
      <c r="L166" s="209">
        <f t="shared" si="35"/>
        <v>1.26206896551724</v>
      </c>
      <c r="M166" s="191" t="s">
        <v>47</v>
      </c>
    </row>
    <row r="167" s="199" customFormat="1" ht="40.5" spans="1:13">
      <c r="A167" s="191" t="s">
        <v>47</v>
      </c>
      <c r="B167" s="191" t="s">
        <v>47</v>
      </c>
      <c r="C167" s="191" t="s">
        <v>47</v>
      </c>
      <c r="D167" s="191" t="s">
        <v>47</v>
      </c>
      <c r="E167" s="214"/>
      <c r="F167" s="214"/>
      <c r="G167" s="191" t="s">
        <v>2801</v>
      </c>
      <c r="H167" s="215" t="s">
        <v>47</v>
      </c>
      <c r="I167" s="215">
        <v>17</v>
      </c>
      <c r="J167" s="215">
        <v>100</v>
      </c>
      <c r="K167" s="209" t="str">
        <f t="shared" si="34"/>
        <v/>
      </c>
      <c r="L167" s="209">
        <f t="shared" si="35"/>
        <v>5.88235294117647</v>
      </c>
      <c r="M167" s="191" t="s">
        <v>47</v>
      </c>
    </row>
    <row r="168" s="199" customFormat="1" ht="67.5" spans="1:13">
      <c r="A168" s="191" t="s">
        <v>47</v>
      </c>
      <c r="B168" s="191" t="s">
        <v>47</v>
      </c>
      <c r="C168" s="191" t="s">
        <v>47</v>
      </c>
      <c r="D168" s="191" t="s">
        <v>47</v>
      </c>
      <c r="E168" s="214"/>
      <c r="F168" s="214"/>
      <c r="G168" s="191" t="s">
        <v>2819</v>
      </c>
      <c r="H168" s="215" t="s">
        <v>47</v>
      </c>
      <c r="I168" s="215" t="s">
        <v>47</v>
      </c>
      <c r="J168" s="215" t="s">
        <v>47</v>
      </c>
      <c r="K168" s="209" t="str">
        <f t="shared" si="34"/>
        <v/>
      </c>
      <c r="L168" s="209" t="str">
        <f t="shared" si="35"/>
        <v/>
      </c>
      <c r="M168" s="191" t="s">
        <v>47</v>
      </c>
    </row>
    <row r="169" s="199" customFormat="1" ht="54" spans="1:13">
      <c r="A169" s="191" t="s">
        <v>47</v>
      </c>
      <c r="B169" s="191" t="s">
        <v>47</v>
      </c>
      <c r="C169" s="191" t="s">
        <v>47</v>
      </c>
      <c r="D169" s="191" t="s">
        <v>47</v>
      </c>
      <c r="E169" s="214"/>
      <c r="F169" s="214"/>
      <c r="G169" s="191" t="s">
        <v>2820</v>
      </c>
      <c r="H169" s="208">
        <f t="shared" ref="H169:J169" si="44">SUM(H170:H172)</f>
        <v>0</v>
      </c>
      <c r="I169" s="208">
        <f t="shared" si="44"/>
        <v>0</v>
      </c>
      <c r="J169" s="208">
        <f t="shared" si="44"/>
        <v>0</v>
      </c>
      <c r="K169" s="209" t="str">
        <f t="shared" si="34"/>
        <v/>
      </c>
      <c r="L169" s="209" t="str">
        <f t="shared" si="35"/>
        <v/>
      </c>
      <c r="M169" s="191" t="s">
        <v>47</v>
      </c>
    </row>
    <row r="170" s="199" customFormat="1" ht="15" spans="1:13">
      <c r="A170" s="191" t="s">
        <v>47</v>
      </c>
      <c r="B170" s="191" t="s">
        <v>47</v>
      </c>
      <c r="C170" s="191" t="s">
        <v>47</v>
      </c>
      <c r="D170" s="191" t="s">
        <v>47</v>
      </c>
      <c r="E170" s="214"/>
      <c r="F170" s="214"/>
      <c r="G170" s="191" t="s">
        <v>2818</v>
      </c>
      <c r="H170" s="215" t="s">
        <v>47</v>
      </c>
      <c r="I170" s="215" t="s">
        <v>47</v>
      </c>
      <c r="J170" s="215" t="s">
        <v>47</v>
      </c>
      <c r="K170" s="209" t="str">
        <f t="shared" si="34"/>
        <v/>
      </c>
      <c r="L170" s="209" t="str">
        <f t="shared" si="35"/>
        <v/>
      </c>
      <c r="M170" s="191" t="s">
        <v>47</v>
      </c>
    </row>
    <row r="171" s="199" customFormat="1" ht="40.5" spans="1:13">
      <c r="A171" s="191" t="s">
        <v>47</v>
      </c>
      <c r="B171" s="191" t="s">
        <v>47</v>
      </c>
      <c r="C171" s="191" t="s">
        <v>47</v>
      </c>
      <c r="D171" s="191" t="s">
        <v>47</v>
      </c>
      <c r="E171" s="214"/>
      <c r="F171" s="214"/>
      <c r="G171" s="191" t="s">
        <v>2801</v>
      </c>
      <c r="H171" s="215" t="s">
        <v>47</v>
      </c>
      <c r="I171" s="215" t="s">
        <v>47</v>
      </c>
      <c r="J171" s="215" t="s">
        <v>47</v>
      </c>
      <c r="K171" s="209" t="str">
        <f t="shared" si="34"/>
        <v/>
      </c>
      <c r="L171" s="209" t="str">
        <f t="shared" si="35"/>
        <v/>
      </c>
      <c r="M171" s="191" t="s">
        <v>47</v>
      </c>
    </row>
    <row r="172" s="199" customFormat="1" ht="67.5" spans="1:13">
      <c r="A172" s="191" t="s">
        <v>47</v>
      </c>
      <c r="B172" s="191" t="s">
        <v>47</v>
      </c>
      <c r="C172" s="191" t="s">
        <v>47</v>
      </c>
      <c r="D172" s="191" t="s">
        <v>47</v>
      </c>
      <c r="E172" s="214"/>
      <c r="F172" s="214"/>
      <c r="G172" s="191" t="s">
        <v>2821</v>
      </c>
      <c r="H172" s="215" t="s">
        <v>47</v>
      </c>
      <c r="I172" s="215" t="s">
        <v>47</v>
      </c>
      <c r="J172" s="215" t="s">
        <v>47</v>
      </c>
      <c r="K172" s="209" t="str">
        <f t="shared" si="34"/>
        <v/>
      </c>
      <c r="L172" s="209" t="str">
        <f t="shared" si="35"/>
        <v/>
      </c>
      <c r="M172" s="191" t="s">
        <v>47</v>
      </c>
    </row>
    <row r="173" s="199" customFormat="1" ht="81" spans="1:13">
      <c r="A173" s="191" t="s">
        <v>47</v>
      </c>
      <c r="B173" s="191" t="s">
        <v>47</v>
      </c>
      <c r="C173" s="191" t="s">
        <v>47</v>
      </c>
      <c r="D173" s="191" t="s">
        <v>47</v>
      </c>
      <c r="E173" s="214"/>
      <c r="F173" s="214"/>
      <c r="G173" s="191" t="s">
        <v>2822</v>
      </c>
      <c r="H173" s="208">
        <f t="shared" ref="H173:J173" si="45">SUM(H174:H175)</f>
        <v>0</v>
      </c>
      <c r="I173" s="208">
        <f t="shared" si="45"/>
        <v>0</v>
      </c>
      <c r="J173" s="208">
        <f t="shared" si="45"/>
        <v>0</v>
      </c>
      <c r="K173" s="209" t="str">
        <f t="shared" si="34"/>
        <v/>
      </c>
      <c r="L173" s="209" t="str">
        <f t="shared" si="35"/>
        <v/>
      </c>
      <c r="M173" s="191" t="s">
        <v>47</v>
      </c>
    </row>
    <row r="174" s="199" customFormat="1" ht="40.5" spans="1:13">
      <c r="A174" s="191" t="s">
        <v>47</v>
      </c>
      <c r="B174" s="191" t="s">
        <v>47</v>
      </c>
      <c r="C174" s="191" t="s">
        <v>47</v>
      </c>
      <c r="D174" s="191" t="s">
        <v>47</v>
      </c>
      <c r="E174" s="214"/>
      <c r="F174" s="214"/>
      <c r="G174" s="191" t="s">
        <v>2801</v>
      </c>
      <c r="H174" s="215" t="s">
        <v>47</v>
      </c>
      <c r="I174" s="215" t="s">
        <v>47</v>
      </c>
      <c r="J174" s="215" t="s">
        <v>47</v>
      </c>
      <c r="K174" s="209" t="str">
        <f t="shared" si="34"/>
        <v/>
      </c>
      <c r="L174" s="209" t="str">
        <f t="shared" si="35"/>
        <v/>
      </c>
      <c r="M174" s="191" t="s">
        <v>47</v>
      </c>
    </row>
    <row r="175" s="199" customFormat="1" ht="94.5" spans="1:13">
      <c r="A175" s="191" t="s">
        <v>47</v>
      </c>
      <c r="B175" s="191" t="s">
        <v>47</v>
      </c>
      <c r="C175" s="191" t="s">
        <v>47</v>
      </c>
      <c r="D175" s="191" t="s">
        <v>47</v>
      </c>
      <c r="E175" s="214"/>
      <c r="F175" s="214"/>
      <c r="G175" s="191" t="s">
        <v>2823</v>
      </c>
      <c r="H175" s="215" t="s">
        <v>47</v>
      </c>
      <c r="I175" s="215" t="s">
        <v>47</v>
      </c>
      <c r="J175" s="215" t="s">
        <v>47</v>
      </c>
      <c r="K175" s="209" t="str">
        <f t="shared" si="34"/>
        <v/>
      </c>
      <c r="L175" s="209" t="str">
        <f t="shared" si="35"/>
        <v/>
      </c>
      <c r="M175" s="191" t="s">
        <v>47</v>
      </c>
    </row>
    <row r="176" s="199" customFormat="1" ht="23" customHeight="1" spans="1:13">
      <c r="A176" s="189" t="s">
        <v>47</v>
      </c>
      <c r="B176" s="163" t="s">
        <v>47</v>
      </c>
      <c r="C176" s="163" t="s">
        <v>47</v>
      </c>
      <c r="D176" s="163" t="s">
        <v>47</v>
      </c>
      <c r="E176" s="211"/>
      <c r="F176" s="211"/>
      <c r="G176" s="189" t="s">
        <v>2669</v>
      </c>
      <c r="H176" s="208">
        <f t="shared" ref="H176:J176" si="46">SUM(H177:H179)</f>
        <v>0</v>
      </c>
      <c r="I176" s="208">
        <f t="shared" si="46"/>
        <v>0</v>
      </c>
      <c r="J176" s="208">
        <f t="shared" si="46"/>
        <v>0</v>
      </c>
      <c r="K176" s="209" t="str">
        <f t="shared" si="34"/>
        <v/>
      </c>
      <c r="L176" s="209" t="str">
        <f t="shared" si="35"/>
        <v/>
      </c>
      <c r="M176" s="189" t="s">
        <v>47</v>
      </c>
    </row>
    <row r="177" s="199" customFormat="1" ht="23" customHeight="1" spans="1:13">
      <c r="A177" s="189" t="s">
        <v>47</v>
      </c>
      <c r="B177" s="163" t="s">
        <v>47</v>
      </c>
      <c r="C177" s="163" t="s">
        <v>47</v>
      </c>
      <c r="D177" s="163" t="s">
        <v>47</v>
      </c>
      <c r="E177" s="211"/>
      <c r="F177" s="211"/>
      <c r="G177" s="189" t="s">
        <v>2824</v>
      </c>
      <c r="H177" s="160" t="s">
        <v>47</v>
      </c>
      <c r="I177" s="160" t="s">
        <v>47</v>
      </c>
      <c r="J177" s="160" t="s">
        <v>47</v>
      </c>
      <c r="K177" s="209" t="str">
        <f t="shared" si="34"/>
        <v/>
      </c>
      <c r="L177" s="209" t="str">
        <f t="shared" si="35"/>
        <v/>
      </c>
      <c r="M177" s="189" t="s">
        <v>47</v>
      </c>
    </row>
    <row r="178" s="199" customFormat="1" ht="23" customHeight="1" spans="1:13">
      <c r="A178" s="189" t="s">
        <v>47</v>
      </c>
      <c r="B178" s="163" t="s">
        <v>47</v>
      </c>
      <c r="C178" s="163" t="s">
        <v>47</v>
      </c>
      <c r="D178" s="163" t="s">
        <v>47</v>
      </c>
      <c r="E178" s="211"/>
      <c r="F178" s="211"/>
      <c r="G178" s="189" t="s">
        <v>2825</v>
      </c>
      <c r="H178" s="160" t="s">
        <v>47</v>
      </c>
      <c r="I178" s="160" t="s">
        <v>47</v>
      </c>
      <c r="J178" s="160" t="s">
        <v>47</v>
      </c>
      <c r="K178" s="209" t="str">
        <f t="shared" si="34"/>
        <v/>
      </c>
      <c r="L178" s="209" t="str">
        <f t="shared" si="35"/>
        <v/>
      </c>
      <c r="M178" s="189" t="s">
        <v>47</v>
      </c>
    </row>
    <row r="179" s="199" customFormat="1" ht="23" customHeight="1" spans="1:13">
      <c r="A179" s="189" t="s">
        <v>47</v>
      </c>
      <c r="B179" s="163" t="s">
        <v>47</v>
      </c>
      <c r="C179" s="163" t="s">
        <v>47</v>
      </c>
      <c r="D179" s="163" t="s">
        <v>47</v>
      </c>
      <c r="E179" s="211"/>
      <c r="F179" s="211"/>
      <c r="G179" s="189" t="s">
        <v>1729</v>
      </c>
      <c r="H179" s="160" t="s">
        <v>47</v>
      </c>
      <c r="I179" s="160" t="s">
        <v>47</v>
      </c>
      <c r="J179" s="160" t="s">
        <v>47</v>
      </c>
      <c r="K179" s="209" t="str">
        <f t="shared" si="34"/>
        <v/>
      </c>
      <c r="L179" s="209" t="str">
        <f t="shared" si="35"/>
        <v/>
      </c>
      <c r="M179" s="189" t="s">
        <v>47</v>
      </c>
    </row>
    <row r="180" s="199" customFormat="1" ht="23" customHeight="1" spans="1:13">
      <c r="A180" s="189" t="s">
        <v>47</v>
      </c>
      <c r="B180" s="163" t="s">
        <v>47</v>
      </c>
      <c r="C180" s="163" t="s">
        <v>47</v>
      </c>
      <c r="D180" s="163" t="s">
        <v>47</v>
      </c>
      <c r="E180" s="211"/>
      <c r="F180" s="211"/>
      <c r="G180" s="189" t="s">
        <v>1734</v>
      </c>
      <c r="H180" s="208">
        <f>SUM(H181,H186,H191,H200,H207,H217,H220,H223,H224)</f>
        <v>0</v>
      </c>
      <c r="I180" s="208">
        <f>SUM(I181,I186,I191,I200,I207,I217,I220,I224)</f>
        <v>0</v>
      </c>
      <c r="J180" s="208">
        <f>SUM(J181,J186,J191,J200,J207,J217,J220,J224)</f>
        <v>0</v>
      </c>
      <c r="K180" s="209" t="str">
        <f t="shared" si="34"/>
        <v/>
      </c>
      <c r="L180" s="209" t="str">
        <f t="shared" si="35"/>
        <v/>
      </c>
      <c r="M180" s="189" t="s">
        <v>47</v>
      </c>
    </row>
    <row r="181" s="199" customFormat="1" ht="23" customHeight="1" spans="1:13">
      <c r="A181" s="189" t="s">
        <v>47</v>
      </c>
      <c r="B181" s="163" t="s">
        <v>47</v>
      </c>
      <c r="C181" s="163" t="s">
        <v>47</v>
      </c>
      <c r="D181" s="163" t="s">
        <v>47</v>
      </c>
      <c r="E181" s="211"/>
      <c r="F181" s="211"/>
      <c r="G181" s="189" t="s">
        <v>2826</v>
      </c>
      <c r="H181" s="208">
        <f t="shared" ref="H181:J181" si="47">SUM(H182:H185)</f>
        <v>0</v>
      </c>
      <c r="I181" s="208">
        <f t="shared" si="47"/>
        <v>0</v>
      </c>
      <c r="J181" s="208">
        <f t="shared" si="47"/>
        <v>0</v>
      </c>
      <c r="K181" s="209" t="str">
        <f t="shared" si="34"/>
        <v/>
      </c>
      <c r="L181" s="209" t="str">
        <f t="shared" si="35"/>
        <v/>
      </c>
      <c r="M181" s="189" t="s">
        <v>47</v>
      </c>
    </row>
    <row r="182" s="199" customFormat="1" ht="23" customHeight="1" spans="1:13">
      <c r="A182" s="189" t="s">
        <v>47</v>
      </c>
      <c r="B182" s="163" t="s">
        <v>47</v>
      </c>
      <c r="C182" s="163" t="s">
        <v>47</v>
      </c>
      <c r="D182" s="163" t="s">
        <v>47</v>
      </c>
      <c r="E182" s="211"/>
      <c r="F182" s="211"/>
      <c r="G182" s="189" t="s">
        <v>1741</v>
      </c>
      <c r="H182" s="160" t="s">
        <v>47</v>
      </c>
      <c r="I182" s="160" t="s">
        <v>47</v>
      </c>
      <c r="J182" s="160" t="s">
        <v>47</v>
      </c>
      <c r="K182" s="209" t="str">
        <f t="shared" si="34"/>
        <v/>
      </c>
      <c r="L182" s="209" t="str">
        <f t="shared" si="35"/>
        <v/>
      </c>
      <c r="M182" s="189" t="s">
        <v>47</v>
      </c>
    </row>
    <row r="183" s="199" customFormat="1" ht="23" customHeight="1" spans="1:13">
      <c r="A183" s="189" t="s">
        <v>47</v>
      </c>
      <c r="B183" s="163" t="s">
        <v>47</v>
      </c>
      <c r="C183" s="163" t="s">
        <v>47</v>
      </c>
      <c r="D183" s="163" t="s">
        <v>47</v>
      </c>
      <c r="E183" s="211"/>
      <c r="F183" s="211"/>
      <c r="G183" s="189" t="s">
        <v>1743</v>
      </c>
      <c r="H183" s="160" t="s">
        <v>47</v>
      </c>
      <c r="I183" s="160" t="s">
        <v>47</v>
      </c>
      <c r="J183" s="160" t="s">
        <v>47</v>
      </c>
      <c r="K183" s="209" t="str">
        <f t="shared" si="34"/>
        <v/>
      </c>
      <c r="L183" s="209" t="str">
        <f t="shared" si="35"/>
        <v/>
      </c>
      <c r="M183" s="189" t="s">
        <v>47</v>
      </c>
    </row>
    <row r="184" s="199" customFormat="1" ht="23" customHeight="1" spans="1:13">
      <c r="A184" s="189" t="s">
        <v>47</v>
      </c>
      <c r="B184" s="163" t="s">
        <v>47</v>
      </c>
      <c r="C184" s="163" t="s">
        <v>47</v>
      </c>
      <c r="D184" s="163" t="s">
        <v>47</v>
      </c>
      <c r="E184" s="211"/>
      <c r="F184" s="211"/>
      <c r="G184" s="189" t="s">
        <v>2827</v>
      </c>
      <c r="H184" s="160" t="s">
        <v>47</v>
      </c>
      <c r="I184" s="160" t="s">
        <v>47</v>
      </c>
      <c r="J184" s="160" t="s">
        <v>47</v>
      </c>
      <c r="K184" s="209" t="str">
        <f t="shared" si="34"/>
        <v/>
      </c>
      <c r="L184" s="209" t="str">
        <f t="shared" si="35"/>
        <v/>
      </c>
      <c r="M184" s="189" t="s">
        <v>47</v>
      </c>
    </row>
    <row r="185" s="199" customFormat="1" ht="23" customHeight="1" spans="1:13">
      <c r="A185" s="189" t="s">
        <v>47</v>
      </c>
      <c r="B185" s="163" t="s">
        <v>47</v>
      </c>
      <c r="C185" s="163" t="s">
        <v>47</v>
      </c>
      <c r="D185" s="163" t="s">
        <v>47</v>
      </c>
      <c r="E185" s="211"/>
      <c r="F185" s="211"/>
      <c r="G185" s="189" t="s">
        <v>2828</v>
      </c>
      <c r="H185" s="160" t="s">
        <v>47</v>
      </c>
      <c r="I185" s="160" t="s">
        <v>47</v>
      </c>
      <c r="J185" s="160" t="s">
        <v>47</v>
      </c>
      <c r="K185" s="209" t="str">
        <f t="shared" si="34"/>
        <v/>
      </c>
      <c r="L185" s="209" t="str">
        <f t="shared" si="35"/>
        <v/>
      </c>
      <c r="M185" s="189" t="s">
        <v>47</v>
      </c>
    </row>
    <row r="186" s="199" customFormat="1" ht="23" customHeight="1" spans="1:13">
      <c r="A186" s="189" t="s">
        <v>47</v>
      </c>
      <c r="B186" s="163" t="s">
        <v>47</v>
      </c>
      <c r="C186" s="163" t="s">
        <v>47</v>
      </c>
      <c r="D186" s="163" t="s">
        <v>47</v>
      </c>
      <c r="E186" s="211"/>
      <c r="F186" s="211"/>
      <c r="G186" s="189" t="s">
        <v>2829</v>
      </c>
      <c r="H186" s="208">
        <f t="shared" ref="H186:J186" si="48">SUM(H187:H190)</f>
        <v>0</v>
      </c>
      <c r="I186" s="208">
        <f t="shared" si="48"/>
        <v>0</v>
      </c>
      <c r="J186" s="208">
        <f t="shared" si="48"/>
        <v>0</v>
      </c>
      <c r="K186" s="209" t="str">
        <f t="shared" si="34"/>
        <v/>
      </c>
      <c r="L186" s="209" t="str">
        <f t="shared" si="35"/>
        <v/>
      </c>
      <c r="M186" s="189" t="s">
        <v>47</v>
      </c>
    </row>
    <row r="187" s="199" customFormat="1" ht="23" customHeight="1" spans="1:13">
      <c r="A187" s="189" t="s">
        <v>47</v>
      </c>
      <c r="B187" s="163" t="s">
        <v>47</v>
      </c>
      <c r="C187" s="163" t="s">
        <v>47</v>
      </c>
      <c r="D187" s="163" t="s">
        <v>47</v>
      </c>
      <c r="E187" s="211"/>
      <c r="F187" s="211"/>
      <c r="G187" s="189" t="s">
        <v>2827</v>
      </c>
      <c r="H187" s="160" t="s">
        <v>47</v>
      </c>
      <c r="I187" s="160" t="s">
        <v>47</v>
      </c>
      <c r="J187" s="160" t="s">
        <v>47</v>
      </c>
      <c r="K187" s="209" t="str">
        <f t="shared" si="34"/>
        <v/>
      </c>
      <c r="L187" s="209" t="str">
        <f t="shared" si="35"/>
        <v/>
      </c>
      <c r="M187" s="189" t="s">
        <v>47</v>
      </c>
    </row>
    <row r="188" s="199" customFormat="1" ht="23" customHeight="1" spans="1:13">
      <c r="A188" s="189" t="s">
        <v>47</v>
      </c>
      <c r="B188" s="163" t="s">
        <v>47</v>
      </c>
      <c r="C188" s="163" t="s">
        <v>47</v>
      </c>
      <c r="D188" s="163" t="s">
        <v>47</v>
      </c>
      <c r="E188" s="211"/>
      <c r="F188" s="211"/>
      <c r="G188" s="189" t="s">
        <v>2830</v>
      </c>
      <c r="H188" s="160" t="s">
        <v>47</v>
      </c>
      <c r="I188" s="160" t="s">
        <v>47</v>
      </c>
      <c r="J188" s="160" t="s">
        <v>47</v>
      </c>
      <c r="K188" s="209" t="str">
        <f t="shared" si="34"/>
        <v/>
      </c>
      <c r="L188" s="209" t="str">
        <f t="shared" si="35"/>
        <v/>
      </c>
      <c r="M188" s="189" t="s">
        <v>47</v>
      </c>
    </row>
    <row r="189" s="199" customFormat="1" ht="23" customHeight="1" spans="1:13">
      <c r="A189" s="189" t="s">
        <v>47</v>
      </c>
      <c r="B189" s="163" t="s">
        <v>47</v>
      </c>
      <c r="C189" s="163" t="s">
        <v>47</v>
      </c>
      <c r="D189" s="163" t="s">
        <v>47</v>
      </c>
      <c r="E189" s="211"/>
      <c r="F189" s="211"/>
      <c r="G189" s="189" t="s">
        <v>2831</v>
      </c>
      <c r="H189" s="160" t="s">
        <v>47</v>
      </c>
      <c r="I189" s="160" t="s">
        <v>47</v>
      </c>
      <c r="J189" s="160" t="s">
        <v>47</v>
      </c>
      <c r="K189" s="209" t="str">
        <f t="shared" si="34"/>
        <v/>
      </c>
      <c r="L189" s="209" t="str">
        <f t="shared" si="35"/>
        <v/>
      </c>
      <c r="M189" s="189" t="s">
        <v>47</v>
      </c>
    </row>
    <row r="190" s="199" customFormat="1" ht="23" customHeight="1" spans="1:13">
      <c r="A190" s="189" t="s">
        <v>47</v>
      </c>
      <c r="B190" s="163" t="s">
        <v>47</v>
      </c>
      <c r="C190" s="163" t="s">
        <v>47</v>
      </c>
      <c r="D190" s="163" t="s">
        <v>47</v>
      </c>
      <c r="E190" s="211"/>
      <c r="F190" s="211"/>
      <c r="G190" s="189" t="s">
        <v>2832</v>
      </c>
      <c r="H190" s="160" t="s">
        <v>47</v>
      </c>
      <c r="I190" s="160" t="s">
        <v>47</v>
      </c>
      <c r="J190" s="160" t="s">
        <v>47</v>
      </c>
      <c r="K190" s="209" t="str">
        <f t="shared" si="34"/>
        <v/>
      </c>
      <c r="L190" s="209" t="str">
        <f t="shared" si="35"/>
        <v/>
      </c>
      <c r="M190" s="189" t="s">
        <v>47</v>
      </c>
    </row>
    <row r="191" s="199" customFormat="1" ht="23" customHeight="1" spans="1:13">
      <c r="A191" s="189" t="s">
        <v>47</v>
      </c>
      <c r="B191" s="163" t="s">
        <v>47</v>
      </c>
      <c r="C191" s="163" t="s">
        <v>47</v>
      </c>
      <c r="D191" s="163" t="s">
        <v>47</v>
      </c>
      <c r="E191" s="211"/>
      <c r="F191" s="211"/>
      <c r="G191" s="189" t="s">
        <v>2833</v>
      </c>
      <c r="H191" s="208">
        <f t="shared" ref="H191:J191" si="49">SUM(H192:H199)</f>
        <v>0</v>
      </c>
      <c r="I191" s="208">
        <f t="shared" si="49"/>
        <v>0</v>
      </c>
      <c r="J191" s="208">
        <f t="shared" si="49"/>
        <v>0</v>
      </c>
      <c r="K191" s="209" t="str">
        <f t="shared" si="34"/>
        <v/>
      </c>
      <c r="L191" s="209" t="str">
        <f t="shared" si="35"/>
        <v/>
      </c>
      <c r="M191" s="189" t="s">
        <v>47</v>
      </c>
    </row>
    <row r="192" s="199" customFormat="1" ht="23" customHeight="1" spans="1:13">
      <c r="A192" s="189" t="s">
        <v>47</v>
      </c>
      <c r="B192" s="163" t="s">
        <v>47</v>
      </c>
      <c r="C192" s="163" t="s">
        <v>47</v>
      </c>
      <c r="D192" s="163" t="s">
        <v>47</v>
      </c>
      <c r="E192" s="211"/>
      <c r="F192" s="211"/>
      <c r="G192" s="189" t="s">
        <v>2834</v>
      </c>
      <c r="H192" s="160" t="s">
        <v>47</v>
      </c>
      <c r="I192" s="160" t="s">
        <v>47</v>
      </c>
      <c r="J192" s="160" t="s">
        <v>47</v>
      </c>
      <c r="K192" s="209" t="str">
        <f t="shared" si="34"/>
        <v/>
      </c>
      <c r="L192" s="209" t="str">
        <f t="shared" si="35"/>
        <v/>
      </c>
      <c r="M192" s="189" t="s">
        <v>47</v>
      </c>
    </row>
    <row r="193" s="199" customFormat="1" ht="23" customHeight="1" spans="1:13">
      <c r="A193" s="189" t="s">
        <v>47</v>
      </c>
      <c r="B193" s="163" t="s">
        <v>47</v>
      </c>
      <c r="C193" s="163" t="s">
        <v>47</v>
      </c>
      <c r="D193" s="163" t="s">
        <v>47</v>
      </c>
      <c r="E193" s="211"/>
      <c r="F193" s="211"/>
      <c r="G193" s="189" t="s">
        <v>2835</v>
      </c>
      <c r="H193" s="160" t="s">
        <v>47</v>
      </c>
      <c r="I193" s="160" t="s">
        <v>47</v>
      </c>
      <c r="J193" s="160" t="s">
        <v>47</v>
      </c>
      <c r="K193" s="209" t="str">
        <f t="shared" si="34"/>
        <v/>
      </c>
      <c r="L193" s="209" t="str">
        <f t="shared" si="35"/>
        <v/>
      </c>
      <c r="M193" s="189" t="s">
        <v>47</v>
      </c>
    </row>
    <row r="194" s="199" customFormat="1" ht="23" customHeight="1" spans="1:13">
      <c r="A194" s="189" t="s">
        <v>47</v>
      </c>
      <c r="B194" s="163" t="s">
        <v>47</v>
      </c>
      <c r="C194" s="163" t="s">
        <v>47</v>
      </c>
      <c r="D194" s="163" t="s">
        <v>47</v>
      </c>
      <c r="E194" s="211"/>
      <c r="F194" s="211"/>
      <c r="G194" s="189" t="s">
        <v>2836</v>
      </c>
      <c r="H194" s="160" t="s">
        <v>47</v>
      </c>
      <c r="I194" s="160" t="s">
        <v>47</v>
      </c>
      <c r="J194" s="160" t="s">
        <v>47</v>
      </c>
      <c r="K194" s="209" t="str">
        <f t="shared" si="34"/>
        <v/>
      </c>
      <c r="L194" s="209" t="str">
        <f t="shared" si="35"/>
        <v/>
      </c>
      <c r="M194" s="189" t="s">
        <v>47</v>
      </c>
    </row>
    <row r="195" s="199" customFormat="1" ht="23" customHeight="1" spans="1:13">
      <c r="A195" s="189" t="s">
        <v>47</v>
      </c>
      <c r="B195" s="163" t="s">
        <v>47</v>
      </c>
      <c r="C195" s="163" t="s">
        <v>47</v>
      </c>
      <c r="D195" s="163" t="s">
        <v>47</v>
      </c>
      <c r="E195" s="211"/>
      <c r="F195" s="211"/>
      <c r="G195" s="189" t="s">
        <v>2837</v>
      </c>
      <c r="H195" s="160" t="s">
        <v>47</v>
      </c>
      <c r="I195" s="160" t="s">
        <v>47</v>
      </c>
      <c r="J195" s="160" t="s">
        <v>47</v>
      </c>
      <c r="K195" s="209" t="str">
        <f t="shared" si="34"/>
        <v/>
      </c>
      <c r="L195" s="209" t="str">
        <f t="shared" si="35"/>
        <v/>
      </c>
      <c r="M195" s="189" t="s">
        <v>47</v>
      </c>
    </row>
    <row r="196" s="199" customFormat="1" ht="23" customHeight="1" spans="1:13">
      <c r="A196" s="189" t="s">
        <v>47</v>
      </c>
      <c r="B196" s="163" t="s">
        <v>47</v>
      </c>
      <c r="C196" s="163" t="s">
        <v>47</v>
      </c>
      <c r="D196" s="163" t="s">
        <v>47</v>
      </c>
      <c r="E196" s="211"/>
      <c r="F196" s="211"/>
      <c r="G196" s="189" t="s">
        <v>2838</v>
      </c>
      <c r="H196" s="160" t="s">
        <v>47</v>
      </c>
      <c r="I196" s="160" t="s">
        <v>47</v>
      </c>
      <c r="J196" s="160" t="s">
        <v>47</v>
      </c>
      <c r="K196" s="209" t="str">
        <f t="shared" si="34"/>
        <v/>
      </c>
      <c r="L196" s="209" t="str">
        <f t="shared" si="35"/>
        <v/>
      </c>
      <c r="M196" s="189" t="s">
        <v>47</v>
      </c>
    </row>
    <row r="197" s="199" customFormat="1" ht="23" customHeight="1" spans="1:13">
      <c r="A197" s="189" t="s">
        <v>47</v>
      </c>
      <c r="B197" s="163" t="s">
        <v>47</v>
      </c>
      <c r="C197" s="163" t="s">
        <v>47</v>
      </c>
      <c r="D197" s="163" t="s">
        <v>47</v>
      </c>
      <c r="E197" s="211"/>
      <c r="F197" s="211"/>
      <c r="G197" s="189" t="s">
        <v>2839</v>
      </c>
      <c r="H197" s="160" t="s">
        <v>47</v>
      </c>
      <c r="I197" s="160" t="s">
        <v>47</v>
      </c>
      <c r="J197" s="160" t="s">
        <v>47</v>
      </c>
      <c r="K197" s="209" t="str">
        <f t="shared" si="34"/>
        <v/>
      </c>
      <c r="L197" s="209" t="str">
        <f t="shared" si="35"/>
        <v/>
      </c>
      <c r="M197" s="189" t="s">
        <v>47</v>
      </c>
    </row>
    <row r="198" s="199" customFormat="1" ht="23" customHeight="1" spans="1:13">
      <c r="A198" s="189" t="s">
        <v>47</v>
      </c>
      <c r="B198" s="163" t="s">
        <v>47</v>
      </c>
      <c r="C198" s="163" t="s">
        <v>47</v>
      </c>
      <c r="D198" s="163" t="s">
        <v>47</v>
      </c>
      <c r="E198" s="211"/>
      <c r="F198" s="211"/>
      <c r="G198" s="189" t="s">
        <v>2840</v>
      </c>
      <c r="H198" s="160" t="s">
        <v>47</v>
      </c>
      <c r="I198" s="160" t="s">
        <v>47</v>
      </c>
      <c r="J198" s="160" t="s">
        <v>47</v>
      </c>
      <c r="K198" s="209" t="str">
        <f t="shared" si="34"/>
        <v/>
      </c>
      <c r="L198" s="209" t="str">
        <f t="shared" si="35"/>
        <v/>
      </c>
      <c r="M198" s="189" t="s">
        <v>47</v>
      </c>
    </row>
    <row r="199" s="199" customFormat="1" ht="23" customHeight="1" spans="1:13">
      <c r="A199" s="189" t="s">
        <v>47</v>
      </c>
      <c r="B199" s="163" t="s">
        <v>47</v>
      </c>
      <c r="C199" s="163" t="s">
        <v>47</v>
      </c>
      <c r="D199" s="163" t="s">
        <v>47</v>
      </c>
      <c r="E199" s="211"/>
      <c r="F199" s="211"/>
      <c r="G199" s="189" t="s">
        <v>2841</v>
      </c>
      <c r="H199" s="160" t="s">
        <v>47</v>
      </c>
      <c r="I199" s="160" t="s">
        <v>47</v>
      </c>
      <c r="J199" s="160" t="s">
        <v>47</v>
      </c>
      <c r="K199" s="209" t="str">
        <f t="shared" ref="K199:K262" si="50">IFERROR($J199/H199,"")</f>
        <v/>
      </c>
      <c r="L199" s="209" t="str">
        <f t="shared" ref="L199:L262" si="51">IFERROR($J199/I199,"")</f>
        <v/>
      </c>
      <c r="M199" s="189" t="s">
        <v>47</v>
      </c>
    </row>
    <row r="200" s="199" customFormat="1" ht="23" customHeight="1" spans="1:13">
      <c r="A200" s="189" t="s">
        <v>47</v>
      </c>
      <c r="B200" s="163" t="s">
        <v>47</v>
      </c>
      <c r="C200" s="163" t="s">
        <v>47</v>
      </c>
      <c r="D200" s="163" t="s">
        <v>47</v>
      </c>
      <c r="E200" s="211"/>
      <c r="F200" s="211"/>
      <c r="G200" s="189" t="s">
        <v>2842</v>
      </c>
      <c r="H200" s="208">
        <f t="shared" ref="H200:J200" si="52">SUM(H201:H206)</f>
        <v>0</v>
      </c>
      <c r="I200" s="208">
        <f t="shared" si="52"/>
        <v>0</v>
      </c>
      <c r="J200" s="208">
        <f t="shared" si="52"/>
        <v>0</v>
      </c>
      <c r="K200" s="209" t="str">
        <f t="shared" si="50"/>
        <v/>
      </c>
      <c r="L200" s="209" t="str">
        <f t="shared" si="51"/>
        <v/>
      </c>
      <c r="M200" s="189" t="s">
        <v>47</v>
      </c>
    </row>
    <row r="201" s="199" customFormat="1" ht="23" customHeight="1" spans="1:13">
      <c r="A201" s="189" t="s">
        <v>47</v>
      </c>
      <c r="B201" s="163" t="s">
        <v>47</v>
      </c>
      <c r="C201" s="163" t="s">
        <v>47</v>
      </c>
      <c r="D201" s="163" t="s">
        <v>47</v>
      </c>
      <c r="E201" s="211"/>
      <c r="F201" s="211"/>
      <c r="G201" s="189" t="s">
        <v>2843</v>
      </c>
      <c r="H201" s="160" t="s">
        <v>47</v>
      </c>
      <c r="I201" s="160" t="s">
        <v>47</v>
      </c>
      <c r="J201" s="160" t="s">
        <v>47</v>
      </c>
      <c r="K201" s="209" t="str">
        <f t="shared" si="50"/>
        <v/>
      </c>
      <c r="L201" s="209" t="str">
        <f t="shared" si="51"/>
        <v/>
      </c>
      <c r="M201" s="189" t="s">
        <v>47</v>
      </c>
    </row>
    <row r="202" s="199" customFormat="1" ht="23" customHeight="1" spans="1:13">
      <c r="A202" s="189" t="s">
        <v>47</v>
      </c>
      <c r="B202" s="163" t="s">
        <v>47</v>
      </c>
      <c r="C202" s="163" t="s">
        <v>47</v>
      </c>
      <c r="D202" s="163" t="s">
        <v>47</v>
      </c>
      <c r="E202" s="211"/>
      <c r="F202" s="211"/>
      <c r="G202" s="189" t="s">
        <v>2844</v>
      </c>
      <c r="H202" s="160" t="s">
        <v>47</v>
      </c>
      <c r="I202" s="160" t="s">
        <v>47</v>
      </c>
      <c r="J202" s="160" t="s">
        <v>47</v>
      </c>
      <c r="K202" s="209" t="str">
        <f t="shared" si="50"/>
        <v/>
      </c>
      <c r="L202" s="209" t="str">
        <f t="shared" si="51"/>
        <v/>
      </c>
      <c r="M202" s="189" t="s">
        <v>47</v>
      </c>
    </row>
    <row r="203" s="199" customFormat="1" ht="23" customHeight="1" spans="1:13">
      <c r="A203" s="189" t="s">
        <v>47</v>
      </c>
      <c r="B203" s="163" t="s">
        <v>47</v>
      </c>
      <c r="C203" s="163" t="s">
        <v>47</v>
      </c>
      <c r="D203" s="163" t="s">
        <v>47</v>
      </c>
      <c r="E203" s="211"/>
      <c r="F203" s="211"/>
      <c r="G203" s="189" t="s">
        <v>2845</v>
      </c>
      <c r="H203" s="160" t="s">
        <v>47</v>
      </c>
      <c r="I203" s="160" t="s">
        <v>47</v>
      </c>
      <c r="J203" s="160" t="s">
        <v>47</v>
      </c>
      <c r="K203" s="209" t="str">
        <f t="shared" si="50"/>
        <v/>
      </c>
      <c r="L203" s="209" t="str">
        <f t="shared" si="51"/>
        <v/>
      </c>
      <c r="M203" s="189" t="s">
        <v>47</v>
      </c>
    </row>
    <row r="204" s="199" customFormat="1" ht="23" customHeight="1" spans="1:13">
      <c r="A204" s="189" t="s">
        <v>47</v>
      </c>
      <c r="B204" s="163" t="s">
        <v>47</v>
      </c>
      <c r="C204" s="163" t="s">
        <v>47</v>
      </c>
      <c r="D204" s="163" t="s">
        <v>47</v>
      </c>
      <c r="E204" s="211"/>
      <c r="F204" s="211"/>
      <c r="G204" s="189" t="s">
        <v>2846</v>
      </c>
      <c r="H204" s="160" t="s">
        <v>47</v>
      </c>
      <c r="I204" s="160" t="s">
        <v>47</v>
      </c>
      <c r="J204" s="160" t="s">
        <v>47</v>
      </c>
      <c r="K204" s="209" t="str">
        <f t="shared" si="50"/>
        <v/>
      </c>
      <c r="L204" s="209" t="str">
        <f t="shared" si="51"/>
        <v/>
      </c>
      <c r="M204" s="189" t="s">
        <v>47</v>
      </c>
    </row>
    <row r="205" s="199" customFormat="1" ht="23" customHeight="1" spans="1:13">
      <c r="A205" s="189" t="s">
        <v>47</v>
      </c>
      <c r="B205" s="163" t="s">
        <v>47</v>
      </c>
      <c r="C205" s="163" t="s">
        <v>47</v>
      </c>
      <c r="D205" s="163" t="s">
        <v>47</v>
      </c>
      <c r="E205" s="211"/>
      <c r="F205" s="211"/>
      <c r="G205" s="189" t="s">
        <v>2847</v>
      </c>
      <c r="H205" s="160" t="s">
        <v>47</v>
      </c>
      <c r="I205" s="160" t="s">
        <v>47</v>
      </c>
      <c r="J205" s="160" t="s">
        <v>47</v>
      </c>
      <c r="K205" s="209" t="str">
        <f t="shared" si="50"/>
        <v/>
      </c>
      <c r="L205" s="209" t="str">
        <f t="shared" si="51"/>
        <v/>
      </c>
      <c r="M205" s="189" t="s">
        <v>47</v>
      </c>
    </row>
    <row r="206" s="199" customFormat="1" ht="23" customHeight="1" spans="1:13">
      <c r="A206" s="189" t="s">
        <v>47</v>
      </c>
      <c r="B206" s="163" t="s">
        <v>47</v>
      </c>
      <c r="C206" s="163" t="s">
        <v>47</v>
      </c>
      <c r="D206" s="163" t="s">
        <v>47</v>
      </c>
      <c r="E206" s="211"/>
      <c r="F206" s="211"/>
      <c r="G206" s="189" t="s">
        <v>2848</v>
      </c>
      <c r="H206" s="160" t="s">
        <v>47</v>
      </c>
      <c r="I206" s="160" t="s">
        <v>47</v>
      </c>
      <c r="J206" s="160" t="s">
        <v>47</v>
      </c>
      <c r="K206" s="209" t="str">
        <f t="shared" si="50"/>
        <v/>
      </c>
      <c r="L206" s="209" t="str">
        <f t="shared" si="51"/>
        <v/>
      </c>
      <c r="M206" s="189" t="s">
        <v>47</v>
      </c>
    </row>
    <row r="207" s="199" customFormat="1" ht="23" customHeight="1" spans="1:13">
      <c r="A207" s="189" t="s">
        <v>47</v>
      </c>
      <c r="B207" s="163" t="s">
        <v>47</v>
      </c>
      <c r="C207" s="163" t="s">
        <v>47</v>
      </c>
      <c r="D207" s="163" t="s">
        <v>47</v>
      </c>
      <c r="E207" s="211"/>
      <c r="F207" s="211"/>
      <c r="G207" s="189" t="s">
        <v>2849</v>
      </c>
      <c r="H207" s="208">
        <f t="shared" ref="H207:J207" si="53">SUM(H208:H216)</f>
        <v>0</v>
      </c>
      <c r="I207" s="208">
        <f t="shared" si="53"/>
        <v>0</v>
      </c>
      <c r="J207" s="208">
        <f t="shared" si="53"/>
        <v>0</v>
      </c>
      <c r="K207" s="209" t="str">
        <f t="shared" si="50"/>
        <v/>
      </c>
      <c r="L207" s="209" t="str">
        <f t="shared" si="51"/>
        <v/>
      </c>
      <c r="M207" s="189" t="s">
        <v>47</v>
      </c>
    </row>
    <row r="208" s="199" customFormat="1" ht="23" customHeight="1" spans="1:13">
      <c r="A208" s="189" t="s">
        <v>47</v>
      </c>
      <c r="B208" s="163" t="s">
        <v>47</v>
      </c>
      <c r="C208" s="163" t="s">
        <v>47</v>
      </c>
      <c r="D208" s="163" t="s">
        <v>47</v>
      </c>
      <c r="E208" s="211"/>
      <c r="F208" s="211"/>
      <c r="G208" s="189" t="s">
        <v>2850</v>
      </c>
      <c r="H208" s="160" t="s">
        <v>47</v>
      </c>
      <c r="I208" s="160" t="s">
        <v>47</v>
      </c>
      <c r="J208" s="160" t="s">
        <v>47</v>
      </c>
      <c r="K208" s="209" t="str">
        <f t="shared" si="50"/>
        <v/>
      </c>
      <c r="L208" s="209" t="str">
        <f t="shared" si="51"/>
        <v/>
      </c>
      <c r="M208" s="189" t="s">
        <v>47</v>
      </c>
    </row>
    <row r="209" s="199" customFormat="1" ht="23" customHeight="1" spans="1:13">
      <c r="A209" s="189" t="s">
        <v>47</v>
      </c>
      <c r="B209" s="163" t="s">
        <v>47</v>
      </c>
      <c r="C209" s="163" t="s">
        <v>47</v>
      </c>
      <c r="D209" s="163" t="s">
        <v>47</v>
      </c>
      <c r="E209" s="211"/>
      <c r="F209" s="211"/>
      <c r="G209" s="189" t="s">
        <v>1799</v>
      </c>
      <c r="H209" s="160" t="s">
        <v>47</v>
      </c>
      <c r="I209" s="160" t="s">
        <v>47</v>
      </c>
      <c r="J209" s="160" t="s">
        <v>47</v>
      </c>
      <c r="K209" s="209" t="str">
        <f t="shared" si="50"/>
        <v/>
      </c>
      <c r="L209" s="209" t="str">
        <f t="shared" si="51"/>
        <v/>
      </c>
      <c r="M209" s="189" t="s">
        <v>47</v>
      </c>
    </row>
    <row r="210" s="199" customFormat="1" ht="23" customHeight="1" spans="1:13">
      <c r="A210" s="189" t="s">
        <v>47</v>
      </c>
      <c r="B210" s="163" t="s">
        <v>47</v>
      </c>
      <c r="C210" s="163" t="s">
        <v>47</v>
      </c>
      <c r="D210" s="163" t="s">
        <v>47</v>
      </c>
      <c r="E210" s="211"/>
      <c r="F210" s="211"/>
      <c r="G210" s="189" t="s">
        <v>2851</v>
      </c>
      <c r="H210" s="160" t="s">
        <v>47</v>
      </c>
      <c r="I210" s="160" t="s">
        <v>47</v>
      </c>
      <c r="J210" s="160" t="s">
        <v>47</v>
      </c>
      <c r="K210" s="209" t="str">
        <f t="shared" si="50"/>
        <v/>
      </c>
      <c r="L210" s="209" t="str">
        <f t="shared" si="51"/>
        <v/>
      </c>
      <c r="M210" s="189" t="s">
        <v>47</v>
      </c>
    </row>
    <row r="211" s="199" customFormat="1" ht="23" customHeight="1" spans="1:13">
      <c r="A211" s="189" t="s">
        <v>47</v>
      </c>
      <c r="B211" s="163" t="s">
        <v>47</v>
      </c>
      <c r="C211" s="163" t="s">
        <v>47</v>
      </c>
      <c r="D211" s="163" t="s">
        <v>47</v>
      </c>
      <c r="E211" s="211"/>
      <c r="F211" s="211"/>
      <c r="G211" s="189" t="s">
        <v>2852</v>
      </c>
      <c r="H211" s="160" t="s">
        <v>47</v>
      </c>
      <c r="I211" s="160" t="s">
        <v>47</v>
      </c>
      <c r="J211" s="160" t="s">
        <v>47</v>
      </c>
      <c r="K211" s="209" t="str">
        <f t="shared" si="50"/>
        <v/>
      </c>
      <c r="L211" s="209" t="str">
        <f t="shared" si="51"/>
        <v/>
      </c>
      <c r="M211" s="189" t="s">
        <v>47</v>
      </c>
    </row>
    <row r="212" s="199" customFormat="1" ht="23" customHeight="1" spans="1:13">
      <c r="A212" s="189" t="s">
        <v>47</v>
      </c>
      <c r="B212" s="163" t="s">
        <v>47</v>
      </c>
      <c r="C212" s="163" t="s">
        <v>47</v>
      </c>
      <c r="D212" s="163" t="s">
        <v>47</v>
      </c>
      <c r="E212" s="211"/>
      <c r="F212" s="211"/>
      <c r="G212" s="189" t="s">
        <v>2853</v>
      </c>
      <c r="H212" s="160" t="s">
        <v>47</v>
      </c>
      <c r="I212" s="160" t="s">
        <v>47</v>
      </c>
      <c r="J212" s="160" t="s">
        <v>47</v>
      </c>
      <c r="K212" s="209" t="str">
        <f t="shared" si="50"/>
        <v/>
      </c>
      <c r="L212" s="209" t="str">
        <f t="shared" si="51"/>
        <v/>
      </c>
      <c r="M212" s="189" t="s">
        <v>47</v>
      </c>
    </row>
    <row r="213" s="199" customFormat="1" ht="23" customHeight="1" spans="1:13">
      <c r="A213" s="189" t="s">
        <v>47</v>
      </c>
      <c r="B213" s="163" t="s">
        <v>47</v>
      </c>
      <c r="C213" s="163" t="s">
        <v>47</v>
      </c>
      <c r="D213" s="163" t="s">
        <v>47</v>
      </c>
      <c r="E213" s="211"/>
      <c r="F213" s="211"/>
      <c r="G213" s="207" t="s">
        <v>2854</v>
      </c>
      <c r="H213" s="160" t="s">
        <v>47</v>
      </c>
      <c r="I213" s="160" t="s">
        <v>47</v>
      </c>
      <c r="J213" s="160" t="s">
        <v>47</v>
      </c>
      <c r="K213" s="209" t="str">
        <f t="shared" si="50"/>
        <v/>
      </c>
      <c r="L213" s="209" t="str">
        <f t="shared" si="51"/>
        <v/>
      </c>
      <c r="M213" s="189" t="s">
        <v>47</v>
      </c>
    </row>
    <row r="214" s="199" customFormat="1" ht="23" customHeight="1" spans="1:13">
      <c r="A214" s="189" t="s">
        <v>47</v>
      </c>
      <c r="B214" s="163" t="s">
        <v>47</v>
      </c>
      <c r="C214" s="163" t="s">
        <v>47</v>
      </c>
      <c r="D214" s="163" t="s">
        <v>47</v>
      </c>
      <c r="E214" s="211"/>
      <c r="F214" s="211"/>
      <c r="G214" s="189" t="s">
        <v>2855</v>
      </c>
      <c r="H214" s="160" t="s">
        <v>47</v>
      </c>
      <c r="I214" s="160" t="s">
        <v>47</v>
      </c>
      <c r="J214" s="160" t="s">
        <v>47</v>
      </c>
      <c r="K214" s="209" t="str">
        <f t="shared" si="50"/>
        <v/>
      </c>
      <c r="L214" s="209" t="str">
        <f t="shared" si="51"/>
        <v/>
      </c>
      <c r="M214" s="189" t="s">
        <v>47</v>
      </c>
    </row>
    <row r="215" s="199" customFormat="1" ht="23" customHeight="1" spans="1:13">
      <c r="A215" s="189" t="s">
        <v>47</v>
      </c>
      <c r="B215" s="163" t="s">
        <v>47</v>
      </c>
      <c r="C215" s="163" t="s">
        <v>47</v>
      </c>
      <c r="D215" s="163" t="s">
        <v>47</v>
      </c>
      <c r="E215" s="211"/>
      <c r="F215" s="211"/>
      <c r="G215" s="189" t="s">
        <v>2856</v>
      </c>
      <c r="H215" s="160" t="s">
        <v>47</v>
      </c>
      <c r="I215" s="160" t="s">
        <v>47</v>
      </c>
      <c r="J215" s="160" t="s">
        <v>47</v>
      </c>
      <c r="K215" s="209" t="str">
        <f t="shared" si="50"/>
        <v/>
      </c>
      <c r="L215" s="209" t="str">
        <f t="shared" si="51"/>
        <v/>
      </c>
      <c r="M215" s="189" t="s">
        <v>47</v>
      </c>
    </row>
    <row r="216" s="199" customFormat="1" ht="23" customHeight="1" spans="1:13">
      <c r="A216" s="189" t="s">
        <v>47</v>
      </c>
      <c r="B216" s="163" t="s">
        <v>47</v>
      </c>
      <c r="C216" s="163" t="s">
        <v>47</v>
      </c>
      <c r="D216" s="163" t="s">
        <v>47</v>
      </c>
      <c r="E216" s="211"/>
      <c r="F216" s="211"/>
      <c r="G216" s="189" t="s">
        <v>2857</v>
      </c>
      <c r="H216" s="160" t="s">
        <v>47</v>
      </c>
      <c r="I216" s="160" t="s">
        <v>47</v>
      </c>
      <c r="J216" s="160" t="s">
        <v>47</v>
      </c>
      <c r="K216" s="209" t="str">
        <f t="shared" si="50"/>
        <v/>
      </c>
      <c r="L216" s="209" t="str">
        <f t="shared" si="51"/>
        <v/>
      </c>
      <c r="M216" s="189" t="s">
        <v>47</v>
      </c>
    </row>
    <row r="217" s="199" customFormat="1" ht="23" customHeight="1" spans="1:13">
      <c r="A217" s="189" t="s">
        <v>47</v>
      </c>
      <c r="B217" s="163" t="s">
        <v>47</v>
      </c>
      <c r="C217" s="163" t="s">
        <v>47</v>
      </c>
      <c r="D217" s="163" t="s">
        <v>47</v>
      </c>
      <c r="E217" s="211"/>
      <c r="F217" s="211"/>
      <c r="G217" s="189" t="s">
        <v>2858</v>
      </c>
      <c r="H217" s="208">
        <f t="shared" ref="H217:J217" si="54">SUM(H218:H219)</f>
        <v>0</v>
      </c>
      <c r="I217" s="208">
        <f t="shared" si="54"/>
        <v>0</v>
      </c>
      <c r="J217" s="208">
        <f t="shared" si="54"/>
        <v>0</v>
      </c>
      <c r="K217" s="209" t="str">
        <f t="shared" si="50"/>
        <v/>
      </c>
      <c r="L217" s="209" t="str">
        <f t="shared" si="51"/>
        <v/>
      </c>
      <c r="M217" s="189" t="s">
        <v>47</v>
      </c>
    </row>
    <row r="218" s="199" customFormat="1" ht="23" customHeight="1" spans="1:13">
      <c r="A218" s="189" t="s">
        <v>47</v>
      </c>
      <c r="B218" s="163" t="s">
        <v>47</v>
      </c>
      <c r="C218" s="163" t="s">
        <v>47</v>
      </c>
      <c r="D218" s="163" t="s">
        <v>47</v>
      </c>
      <c r="E218" s="211"/>
      <c r="F218" s="211"/>
      <c r="G218" s="189" t="s">
        <v>1741</v>
      </c>
      <c r="H218" s="160" t="s">
        <v>47</v>
      </c>
      <c r="I218" s="160" t="s">
        <v>47</v>
      </c>
      <c r="J218" s="160" t="s">
        <v>47</v>
      </c>
      <c r="K218" s="209" t="str">
        <f t="shared" si="50"/>
        <v/>
      </c>
      <c r="L218" s="209" t="str">
        <f t="shared" si="51"/>
        <v/>
      </c>
      <c r="M218" s="189" t="s">
        <v>47</v>
      </c>
    </row>
    <row r="219" s="199" customFormat="1" ht="23" customHeight="1" spans="1:13">
      <c r="A219" s="189" t="s">
        <v>47</v>
      </c>
      <c r="B219" s="163" t="s">
        <v>47</v>
      </c>
      <c r="C219" s="163" t="s">
        <v>47</v>
      </c>
      <c r="D219" s="163" t="s">
        <v>47</v>
      </c>
      <c r="E219" s="211"/>
      <c r="F219" s="211"/>
      <c r="G219" s="189" t="s">
        <v>2859</v>
      </c>
      <c r="H219" s="160" t="s">
        <v>47</v>
      </c>
      <c r="I219" s="160" t="s">
        <v>47</v>
      </c>
      <c r="J219" s="160" t="s">
        <v>47</v>
      </c>
      <c r="K219" s="209" t="str">
        <f t="shared" si="50"/>
        <v/>
      </c>
      <c r="L219" s="209" t="str">
        <f t="shared" si="51"/>
        <v/>
      </c>
      <c r="M219" s="189" t="s">
        <v>47</v>
      </c>
    </row>
    <row r="220" s="199" customFormat="1" ht="23" customHeight="1" spans="1:13">
      <c r="A220" s="189" t="s">
        <v>47</v>
      </c>
      <c r="B220" s="163" t="s">
        <v>47</v>
      </c>
      <c r="C220" s="163" t="s">
        <v>47</v>
      </c>
      <c r="D220" s="163" t="s">
        <v>47</v>
      </c>
      <c r="E220" s="211"/>
      <c r="F220" s="211"/>
      <c r="G220" s="189" t="s">
        <v>2860</v>
      </c>
      <c r="H220" s="208">
        <f t="shared" ref="H220:J220" si="55">SUM(H221:H222)</f>
        <v>0</v>
      </c>
      <c r="I220" s="208">
        <f t="shared" si="55"/>
        <v>0</v>
      </c>
      <c r="J220" s="208">
        <f t="shared" si="55"/>
        <v>0</v>
      </c>
      <c r="K220" s="209" t="str">
        <f t="shared" si="50"/>
        <v/>
      </c>
      <c r="L220" s="209" t="str">
        <f t="shared" si="51"/>
        <v/>
      </c>
      <c r="M220" s="189" t="s">
        <v>47</v>
      </c>
    </row>
    <row r="221" s="199" customFormat="1" ht="23" customHeight="1" spans="1:13">
      <c r="A221" s="189" t="s">
        <v>47</v>
      </c>
      <c r="B221" s="163" t="s">
        <v>47</v>
      </c>
      <c r="C221" s="163" t="s">
        <v>47</v>
      </c>
      <c r="D221" s="163" t="s">
        <v>47</v>
      </c>
      <c r="E221" s="211"/>
      <c r="F221" s="211"/>
      <c r="G221" s="189" t="s">
        <v>1741</v>
      </c>
      <c r="H221" s="160" t="s">
        <v>47</v>
      </c>
      <c r="I221" s="160" t="s">
        <v>47</v>
      </c>
      <c r="J221" s="160" t="s">
        <v>47</v>
      </c>
      <c r="K221" s="209" t="str">
        <f t="shared" si="50"/>
        <v/>
      </c>
      <c r="L221" s="209" t="str">
        <f t="shared" si="51"/>
        <v/>
      </c>
      <c r="M221" s="189" t="s">
        <v>47</v>
      </c>
    </row>
    <row r="222" s="199" customFormat="1" ht="23" customHeight="1" spans="1:13">
      <c r="A222" s="189" t="s">
        <v>47</v>
      </c>
      <c r="B222" s="163" t="s">
        <v>47</v>
      </c>
      <c r="C222" s="163" t="s">
        <v>47</v>
      </c>
      <c r="D222" s="163" t="s">
        <v>47</v>
      </c>
      <c r="E222" s="211"/>
      <c r="F222" s="211"/>
      <c r="G222" s="189" t="s">
        <v>2861</v>
      </c>
      <c r="H222" s="160" t="s">
        <v>47</v>
      </c>
      <c r="I222" s="160" t="s">
        <v>47</v>
      </c>
      <c r="J222" s="160" t="s">
        <v>47</v>
      </c>
      <c r="K222" s="209" t="str">
        <f t="shared" si="50"/>
        <v/>
      </c>
      <c r="L222" s="209" t="str">
        <f t="shared" si="51"/>
        <v/>
      </c>
      <c r="M222" s="189" t="s">
        <v>47</v>
      </c>
    </row>
    <row r="223" s="199" customFormat="1" ht="23" customHeight="1" spans="1:13">
      <c r="A223" s="189" t="s">
        <v>47</v>
      </c>
      <c r="B223" s="163" t="s">
        <v>47</v>
      </c>
      <c r="C223" s="163" t="s">
        <v>47</v>
      </c>
      <c r="D223" s="163" t="s">
        <v>47</v>
      </c>
      <c r="E223" s="211"/>
      <c r="F223" s="211"/>
      <c r="G223" s="189" t="s">
        <v>2862</v>
      </c>
      <c r="H223" s="160" t="s">
        <v>47</v>
      </c>
      <c r="I223" s="160" t="s">
        <v>47</v>
      </c>
      <c r="J223" s="160" t="s">
        <v>47</v>
      </c>
      <c r="K223" s="209" t="str">
        <f t="shared" si="50"/>
        <v/>
      </c>
      <c r="L223" s="209" t="str">
        <f t="shared" si="51"/>
        <v/>
      </c>
      <c r="M223" s="189" t="s">
        <v>47</v>
      </c>
    </row>
    <row r="224" s="199" customFormat="1" ht="23" customHeight="1" spans="1:13">
      <c r="A224" s="189" t="s">
        <v>47</v>
      </c>
      <c r="B224" s="163" t="s">
        <v>47</v>
      </c>
      <c r="C224" s="163" t="s">
        <v>47</v>
      </c>
      <c r="D224" s="163" t="s">
        <v>47</v>
      </c>
      <c r="E224" s="211"/>
      <c r="F224" s="211"/>
      <c r="G224" s="189" t="s">
        <v>2669</v>
      </c>
      <c r="H224" s="208">
        <f t="shared" ref="H224:J224" si="56">SUM(H225:H229)</f>
        <v>0</v>
      </c>
      <c r="I224" s="208">
        <f t="shared" si="56"/>
        <v>0</v>
      </c>
      <c r="J224" s="208">
        <f t="shared" si="56"/>
        <v>0</v>
      </c>
      <c r="K224" s="209" t="str">
        <f t="shared" si="50"/>
        <v/>
      </c>
      <c r="L224" s="209" t="str">
        <f t="shared" si="51"/>
        <v/>
      </c>
      <c r="M224" s="189" t="s">
        <v>47</v>
      </c>
    </row>
    <row r="225" s="199" customFormat="1" ht="23" customHeight="1" spans="1:13">
      <c r="A225" s="189" t="s">
        <v>47</v>
      </c>
      <c r="B225" s="163" t="s">
        <v>47</v>
      </c>
      <c r="C225" s="163" t="s">
        <v>47</v>
      </c>
      <c r="D225" s="163" t="s">
        <v>47</v>
      </c>
      <c r="E225" s="211"/>
      <c r="F225" s="211"/>
      <c r="G225" s="189" t="s">
        <v>1736</v>
      </c>
      <c r="H225" s="160" t="s">
        <v>47</v>
      </c>
      <c r="I225" s="160" t="s">
        <v>47</v>
      </c>
      <c r="J225" s="160" t="s">
        <v>47</v>
      </c>
      <c r="K225" s="209" t="str">
        <f t="shared" si="50"/>
        <v/>
      </c>
      <c r="L225" s="209" t="str">
        <f t="shared" si="51"/>
        <v/>
      </c>
      <c r="M225" s="189" t="s">
        <v>47</v>
      </c>
    </row>
    <row r="226" s="199" customFormat="1" ht="23" customHeight="1" spans="1:13">
      <c r="A226" s="189" t="s">
        <v>47</v>
      </c>
      <c r="B226" s="163" t="s">
        <v>47</v>
      </c>
      <c r="C226" s="163" t="s">
        <v>47</v>
      </c>
      <c r="D226" s="163" t="s">
        <v>47</v>
      </c>
      <c r="E226" s="211"/>
      <c r="F226" s="211"/>
      <c r="G226" s="189" t="s">
        <v>1775</v>
      </c>
      <c r="H226" s="160" t="s">
        <v>47</v>
      </c>
      <c r="I226" s="160" t="s">
        <v>47</v>
      </c>
      <c r="J226" s="160" t="s">
        <v>47</v>
      </c>
      <c r="K226" s="209" t="str">
        <f t="shared" si="50"/>
        <v/>
      </c>
      <c r="L226" s="209" t="str">
        <f t="shared" si="51"/>
        <v/>
      </c>
      <c r="M226" s="189" t="s">
        <v>47</v>
      </c>
    </row>
    <row r="227" s="199" customFormat="1" ht="23" customHeight="1" spans="1:13">
      <c r="A227" s="189" t="s">
        <v>47</v>
      </c>
      <c r="B227" s="163" t="s">
        <v>47</v>
      </c>
      <c r="C227" s="163" t="s">
        <v>47</v>
      </c>
      <c r="D227" s="163" t="s">
        <v>47</v>
      </c>
      <c r="E227" s="211"/>
      <c r="F227" s="211"/>
      <c r="G227" s="189" t="s">
        <v>1792</v>
      </c>
      <c r="H227" s="160" t="s">
        <v>47</v>
      </c>
      <c r="I227" s="160" t="s">
        <v>47</v>
      </c>
      <c r="J227" s="160" t="s">
        <v>47</v>
      </c>
      <c r="K227" s="209" t="str">
        <f t="shared" si="50"/>
        <v/>
      </c>
      <c r="L227" s="209" t="str">
        <f t="shared" si="51"/>
        <v/>
      </c>
      <c r="M227" s="189" t="s">
        <v>47</v>
      </c>
    </row>
    <row r="228" s="199" customFormat="1" ht="23" customHeight="1" spans="1:13">
      <c r="A228" s="189" t="s">
        <v>47</v>
      </c>
      <c r="B228" s="163" t="s">
        <v>47</v>
      </c>
      <c r="C228" s="163" t="s">
        <v>47</v>
      </c>
      <c r="D228" s="163" t="s">
        <v>47</v>
      </c>
      <c r="E228" s="211"/>
      <c r="F228" s="211"/>
      <c r="G228" s="189" t="s">
        <v>1809</v>
      </c>
      <c r="H228" s="160" t="s">
        <v>47</v>
      </c>
      <c r="I228" s="160" t="s">
        <v>47</v>
      </c>
      <c r="J228" s="160" t="s">
        <v>47</v>
      </c>
      <c r="K228" s="209" t="str">
        <f t="shared" si="50"/>
        <v/>
      </c>
      <c r="L228" s="209" t="str">
        <f t="shared" si="51"/>
        <v/>
      </c>
      <c r="M228" s="189" t="s">
        <v>47</v>
      </c>
    </row>
    <row r="229" s="199" customFormat="1" ht="23" customHeight="1" spans="1:13">
      <c r="A229" s="189" t="s">
        <v>47</v>
      </c>
      <c r="B229" s="163" t="s">
        <v>47</v>
      </c>
      <c r="C229" s="163" t="s">
        <v>47</v>
      </c>
      <c r="D229" s="163" t="s">
        <v>47</v>
      </c>
      <c r="E229" s="211"/>
      <c r="F229" s="211"/>
      <c r="G229" s="189" t="s">
        <v>1829</v>
      </c>
      <c r="H229" s="160" t="s">
        <v>47</v>
      </c>
      <c r="I229" s="160" t="s">
        <v>47</v>
      </c>
      <c r="J229" s="160" t="s">
        <v>47</v>
      </c>
      <c r="K229" s="209" t="str">
        <f t="shared" si="50"/>
        <v/>
      </c>
      <c r="L229" s="209" t="str">
        <f t="shared" si="51"/>
        <v/>
      </c>
      <c r="M229" s="189" t="s">
        <v>47</v>
      </c>
    </row>
    <row r="230" s="199" customFormat="1" ht="23" customHeight="1" spans="1:13">
      <c r="A230" s="189" t="s">
        <v>47</v>
      </c>
      <c r="B230" s="163" t="s">
        <v>47</v>
      </c>
      <c r="C230" s="163" t="s">
        <v>47</v>
      </c>
      <c r="D230" s="163" t="s">
        <v>47</v>
      </c>
      <c r="E230" s="211"/>
      <c r="F230" s="211"/>
      <c r="G230" s="189" t="s">
        <v>1834</v>
      </c>
      <c r="H230" s="208">
        <f t="shared" ref="H230:J230" si="57">SUM(H231,H235)</f>
        <v>0</v>
      </c>
      <c r="I230" s="208">
        <f t="shared" si="57"/>
        <v>0</v>
      </c>
      <c r="J230" s="208">
        <f t="shared" si="57"/>
        <v>65</v>
      </c>
      <c r="K230" s="209" t="str">
        <f t="shared" si="50"/>
        <v/>
      </c>
      <c r="L230" s="209" t="str">
        <f t="shared" si="51"/>
        <v/>
      </c>
      <c r="M230" s="189" t="s">
        <v>47</v>
      </c>
    </row>
    <row r="231" s="199" customFormat="1" ht="23" customHeight="1" spans="1:13">
      <c r="A231" s="189" t="s">
        <v>47</v>
      </c>
      <c r="B231" s="163" t="s">
        <v>47</v>
      </c>
      <c r="C231" s="163" t="s">
        <v>47</v>
      </c>
      <c r="D231" s="163" t="s">
        <v>47</v>
      </c>
      <c r="E231" s="211"/>
      <c r="F231" s="211"/>
      <c r="G231" s="189" t="s">
        <v>2863</v>
      </c>
      <c r="H231" s="208">
        <f t="shared" ref="H231:J231" si="58">SUM(H232:H234)</f>
        <v>0</v>
      </c>
      <c r="I231" s="208">
        <f t="shared" si="58"/>
        <v>0</v>
      </c>
      <c r="J231" s="208">
        <f t="shared" si="58"/>
        <v>0</v>
      </c>
      <c r="K231" s="209" t="str">
        <f t="shared" si="50"/>
        <v/>
      </c>
      <c r="L231" s="209" t="str">
        <f t="shared" si="51"/>
        <v/>
      </c>
      <c r="M231" s="189" t="s">
        <v>47</v>
      </c>
    </row>
    <row r="232" s="199" customFormat="1" ht="23" customHeight="1" spans="1:13">
      <c r="A232" s="189" t="s">
        <v>47</v>
      </c>
      <c r="B232" s="163" t="s">
        <v>47</v>
      </c>
      <c r="C232" s="163" t="s">
        <v>47</v>
      </c>
      <c r="D232" s="163" t="s">
        <v>47</v>
      </c>
      <c r="E232" s="211"/>
      <c r="F232" s="211"/>
      <c r="G232" s="189" t="s">
        <v>2864</v>
      </c>
      <c r="H232" s="160" t="s">
        <v>47</v>
      </c>
      <c r="I232" s="160" t="s">
        <v>47</v>
      </c>
      <c r="J232" s="160" t="s">
        <v>47</v>
      </c>
      <c r="K232" s="209" t="str">
        <f t="shared" si="50"/>
        <v/>
      </c>
      <c r="L232" s="209" t="str">
        <f t="shared" si="51"/>
        <v/>
      </c>
      <c r="M232" s="189" t="s">
        <v>47</v>
      </c>
    </row>
    <row r="233" s="199" customFormat="1" ht="23" customHeight="1" spans="1:13">
      <c r="A233" s="189" t="s">
        <v>47</v>
      </c>
      <c r="B233" s="163" t="s">
        <v>47</v>
      </c>
      <c r="C233" s="163" t="s">
        <v>47</v>
      </c>
      <c r="D233" s="163" t="s">
        <v>47</v>
      </c>
      <c r="E233" s="211"/>
      <c r="F233" s="211"/>
      <c r="G233" s="189" t="s">
        <v>2865</v>
      </c>
      <c r="H233" s="160" t="s">
        <v>47</v>
      </c>
      <c r="I233" s="160" t="s">
        <v>47</v>
      </c>
      <c r="J233" s="160" t="s">
        <v>47</v>
      </c>
      <c r="K233" s="209" t="str">
        <f t="shared" si="50"/>
        <v/>
      </c>
      <c r="L233" s="209" t="str">
        <f t="shared" si="51"/>
        <v/>
      </c>
      <c r="M233" s="189" t="s">
        <v>47</v>
      </c>
    </row>
    <row r="234" s="199" customFormat="1" ht="23" customHeight="1" spans="1:13">
      <c r="A234" s="189" t="s">
        <v>47</v>
      </c>
      <c r="B234" s="163" t="s">
        <v>47</v>
      </c>
      <c r="C234" s="163" t="s">
        <v>47</v>
      </c>
      <c r="D234" s="163" t="s">
        <v>47</v>
      </c>
      <c r="E234" s="211"/>
      <c r="F234" s="211"/>
      <c r="G234" s="189" t="s">
        <v>2866</v>
      </c>
      <c r="H234" s="160" t="s">
        <v>47</v>
      </c>
      <c r="I234" s="160" t="s">
        <v>47</v>
      </c>
      <c r="J234" s="160" t="s">
        <v>47</v>
      </c>
      <c r="K234" s="209" t="str">
        <f t="shared" si="50"/>
        <v/>
      </c>
      <c r="L234" s="209" t="str">
        <f t="shared" si="51"/>
        <v/>
      </c>
      <c r="M234" s="189" t="s">
        <v>47</v>
      </c>
    </row>
    <row r="235" s="199" customFormat="1" ht="23" customHeight="1" spans="1:13">
      <c r="A235" s="189" t="s">
        <v>47</v>
      </c>
      <c r="B235" s="163" t="s">
        <v>47</v>
      </c>
      <c r="C235" s="163" t="s">
        <v>47</v>
      </c>
      <c r="D235" s="163" t="s">
        <v>47</v>
      </c>
      <c r="E235" s="211"/>
      <c r="F235" s="211"/>
      <c r="G235" s="189" t="s">
        <v>2669</v>
      </c>
      <c r="H235" s="208">
        <f t="shared" ref="H235:J235" si="59">SUM(H236:H239)</f>
        <v>0</v>
      </c>
      <c r="I235" s="208">
        <f t="shared" si="59"/>
        <v>0</v>
      </c>
      <c r="J235" s="208">
        <f t="shared" si="59"/>
        <v>65</v>
      </c>
      <c r="K235" s="209" t="str">
        <f t="shared" si="50"/>
        <v/>
      </c>
      <c r="L235" s="209" t="str">
        <f t="shared" si="51"/>
        <v/>
      </c>
      <c r="M235" s="189" t="s">
        <v>47</v>
      </c>
    </row>
    <row r="236" s="199" customFormat="1" ht="23" customHeight="1" spans="1:13">
      <c r="A236" s="189" t="s">
        <v>47</v>
      </c>
      <c r="B236" s="163" t="s">
        <v>47</v>
      </c>
      <c r="C236" s="163" t="s">
        <v>47</v>
      </c>
      <c r="D236" s="163" t="s">
        <v>47</v>
      </c>
      <c r="E236" s="211"/>
      <c r="F236" s="211"/>
      <c r="G236" s="189" t="s">
        <v>1836</v>
      </c>
      <c r="H236" s="160" t="s">
        <v>47</v>
      </c>
      <c r="I236" s="160" t="s">
        <v>47</v>
      </c>
      <c r="J236" s="160" t="s">
        <v>47</v>
      </c>
      <c r="K236" s="209" t="str">
        <f t="shared" si="50"/>
        <v/>
      </c>
      <c r="L236" s="209" t="str">
        <f t="shared" si="51"/>
        <v/>
      </c>
      <c r="M236" s="189" t="s">
        <v>47</v>
      </c>
    </row>
    <row r="237" s="199" customFormat="1" ht="23" customHeight="1" spans="1:13">
      <c r="A237" s="189" t="s">
        <v>47</v>
      </c>
      <c r="B237" s="163" t="s">
        <v>47</v>
      </c>
      <c r="C237" s="163" t="s">
        <v>47</v>
      </c>
      <c r="D237" s="163" t="s">
        <v>47</v>
      </c>
      <c r="E237" s="211"/>
      <c r="F237" s="211"/>
      <c r="G237" s="189" t="s">
        <v>1853</v>
      </c>
      <c r="H237" s="160" t="s">
        <v>47</v>
      </c>
      <c r="I237" s="160" t="s">
        <v>47</v>
      </c>
      <c r="J237" s="160">
        <v>65</v>
      </c>
      <c r="K237" s="209" t="str">
        <f t="shared" si="50"/>
        <v/>
      </c>
      <c r="L237" s="209" t="str">
        <f t="shared" si="51"/>
        <v/>
      </c>
      <c r="M237" s="189" t="s">
        <v>47</v>
      </c>
    </row>
    <row r="238" s="199" customFormat="1" ht="23" customHeight="1" spans="1:13">
      <c r="A238" s="189" t="s">
        <v>47</v>
      </c>
      <c r="B238" s="163" t="s">
        <v>47</v>
      </c>
      <c r="C238" s="163" t="s">
        <v>47</v>
      </c>
      <c r="D238" s="163" t="s">
        <v>47</v>
      </c>
      <c r="E238" s="211"/>
      <c r="F238" s="211"/>
      <c r="G238" s="189" t="s">
        <v>2867</v>
      </c>
      <c r="H238" s="160" t="s">
        <v>47</v>
      </c>
      <c r="I238" s="160" t="s">
        <v>47</v>
      </c>
      <c r="J238" s="160" t="s">
        <v>47</v>
      </c>
      <c r="K238" s="209" t="str">
        <f t="shared" si="50"/>
        <v/>
      </c>
      <c r="L238" s="209" t="str">
        <f t="shared" si="51"/>
        <v/>
      </c>
      <c r="M238" s="189" t="s">
        <v>47</v>
      </c>
    </row>
    <row r="239" s="199" customFormat="1" ht="23" customHeight="1" spans="1:13">
      <c r="A239" s="189" t="s">
        <v>47</v>
      </c>
      <c r="B239" s="163" t="s">
        <v>47</v>
      </c>
      <c r="C239" s="163" t="s">
        <v>47</v>
      </c>
      <c r="D239" s="163" t="s">
        <v>47</v>
      </c>
      <c r="E239" s="211"/>
      <c r="F239" s="211"/>
      <c r="G239" s="189" t="s">
        <v>1931</v>
      </c>
      <c r="H239" s="160" t="s">
        <v>47</v>
      </c>
      <c r="I239" s="160" t="s">
        <v>47</v>
      </c>
      <c r="J239" s="160" t="s">
        <v>47</v>
      </c>
      <c r="K239" s="209" t="str">
        <f t="shared" si="50"/>
        <v/>
      </c>
      <c r="L239" s="209" t="str">
        <f t="shared" si="51"/>
        <v/>
      </c>
      <c r="M239" s="189" t="s">
        <v>47</v>
      </c>
    </row>
    <row r="240" s="199" customFormat="1" ht="23" customHeight="1" spans="1:13">
      <c r="A240" s="189" t="s">
        <v>47</v>
      </c>
      <c r="B240" s="163" t="s">
        <v>47</v>
      </c>
      <c r="C240" s="163" t="s">
        <v>47</v>
      </c>
      <c r="D240" s="163" t="s">
        <v>47</v>
      </c>
      <c r="E240" s="211"/>
      <c r="F240" s="211"/>
      <c r="G240" s="189" t="s">
        <v>1974</v>
      </c>
      <c r="H240" s="208">
        <f t="shared" ref="H240:J240" si="60">SUM(H241:H242)</f>
        <v>0</v>
      </c>
      <c r="I240" s="208">
        <f t="shared" si="60"/>
        <v>0</v>
      </c>
      <c r="J240" s="208">
        <f t="shared" si="60"/>
        <v>0</v>
      </c>
      <c r="K240" s="209" t="str">
        <f t="shared" si="50"/>
        <v/>
      </c>
      <c r="L240" s="209" t="str">
        <f t="shared" si="51"/>
        <v/>
      </c>
      <c r="M240" s="189" t="s">
        <v>47</v>
      </c>
    </row>
    <row r="241" s="199" customFormat="1" ht="23" customHeight="1" spans="1:13">
      <c r="A241" s="189" t="s">
        <v>47</v>
      </c>
      <c r="B241" s="163" t="s">
        <v>47</v>
      </c>
      <c r="C241" s="163" t="s">
        <v>47</v>
      </c>
      <c r="D241" s="163" t="s">
        <v>47</v>
      </c>
      <c r="E241" s="211"/>
      <c r="F241" s="211"/>
      <c r="G241" s="189" t="s">
        <v>2868</v>
      </c>
      <c r="H241" s="160" t="s">
        <v>47</v>
      </c>
      <c r="I241" s="160" t="s">
        <v>47</v>
      </c>
      <c r="J241" s="160" t="s">
        <v>47</v>
      </c>
      <c r="K241" s="209" t="str">
        <f t="shared" si="50"/>
        <v/>
      </c>
      <c r="L241" s="209" t="str">
        <f t="shared" si="51"/>
        <v/>
      </c>
      <c r="M241" s="189" t="s">
        <v>47</v>
      </c>
    </row>
    <row r="242" s="199" customFormat="1" ht="23" customHeight="1" spans="1:13">
      <c r="A242" s="189" t="s">
        <v>47</v>
      </c>
      <c r="B242" s="163" t="s">
        <v>47</v>
      </c>
      <c r="C242" s="163" t="s">
        <v>47</v>
      </c>
      <c r="D242" s="163" t="s">
        <v>47</v>
      </c>
      <c r="E242" s="211"/>
      <c r="F242" s="211"/>
      <c r="G242" s="189" t="s">
        <v>2869</v>
      </c>
      <c r="H242" s="160" t="s">
        <v>47</v>
      </c>
      <c r="I242" s="160" t="s">
        <v>47</v>
      </c>
      <c r="J242" s="160" t="s">
        <v>47</v>
      </c>
      <c r="K242" s="209" t="str">
        <f t="shared" si="50"/>
        <v/>
      </c>
      <c r="L242" s="209" t="str">
        <f t="shared" si="51"/>
        <v/>
      </c>
      <c r="M242" s="189" t="s">
        <v>47</v>
      </c>
    </row>
    <row r="243" s="199" customFormat="1" ht="23" customHeight="1" spans="1:13">
      <c r="A243" s="189" t="s">
        <v>47</v>
      </c>
      <c r="B243" s="163" t="s">
        <v>47</v>
      </c>
      <c r="C243" s="163" t="s">
        <v>47</v>
      </c>
      <c r="D243" s="163" t="s">
        <v>47</v>
      </c>
      <c r="E243" s="211"/>
      <c r="F243" s="211"/>
      <c r="G243" s="189" t="s">
        <v>2047</v>
      </c>
      <c r="H243" s="208">
        <f t="shared" ref="H243:J243" si="61">SUM(H244)</f>
        <v>0</v>
      </c>
      <c r="I243" s="208">
        <f t="shared" si="61"/>
        <v>0</v>
      </c>
      <c r="J243" s="208">
        <f t="shared" si="61"/>
        <v>500</v>
      </c>
      <c r="K243" s="209" t="str">
        <f t="shared" si="50"/>
        <v/>
      </c>
      <c r="L243" s="209" t="str">
        <f t="shared" si="51"/>
        <v/>
      </c>
      <c r="M243" s="189" t="s">
        <v>47</v>
      </c>
    </row>
    <row r="244" s="199" customFormat="1" ht="23" customHeight="1" spans="1:13">
      <c r="A244" s="189" t="s">
        <v>47</v>
      </c>
      <c r="B244" s="163" t="s">
        <v>47</v>
      </c>
      <c r="C244" s="163" t="s">
        <v>47</v>
      </c>
      <c r="D244" s="163" t="s">
        <v>47</v>
      </c>
      <c r="E244" s="211"/>
      <c r="F244" s="211"/>
      <c r="G244" s="192" t="s">
        <v>2870</v>
      </c>
      <c r="H244" s="208">
        <f t="shared" ref="H244:J244" si="62">SUM(H245:H246)</f>
        <v>0</v>
      </c>
      <c r="I244" s="208">
        <f t="shared" si="62"/>
        <v>0</v>
      </c>
      <c r="J244" s="208">
        <f t="shared" si="62"/>
        <v>500</v>
      </c>
      <c r="K244" s="209" t="str">
        <f t="shared" si="50"/>
        <v/>
      </c>
      <c r="L244" s="209" t="str">
        <f t="shared" si="51"/>
        <v/>
      </c>
      <c r="M244" s="192" t="s">
        <v>2731</v>
      </c>
    </row>
    <row r="245" s="199" customFormat="1" ht="23" customHeight="1" spans="1:13">
      <c r="A245" s="189" t="s">
        <v>47</v>
      </c>
      <c r="B245" s="163" t="s">
        <v>47</v>
      </c>
      <c r="C245" s="163" t="s">
        <v>47</v>
      </c>
      <c r="D245" s="163" t="s">
        <v>47</v>
      </c>
      <c r="E245" s="211"/>
      <c r="F245" s="211"/>
      <c r="G245" s="192" t="s">
        <v>2871</v>
      </c>
      <c r="H245" s="160" t="s">
        <v>47</v>
      </c>
      <c r="I245" s="160" t="s">
        <v>47</v>
      </c>
      <c r="J245" s="160" t="s">
        <v>47</v>
      </c>
      <c r="K245" s="209" t="str">
        <f t="shared" si="50"/>
        <v/>
      </c>
      <c r="L245" s="209" t="str">
        <f t="shared" si="51"/>
        <v/>
      </c>
      <c r="M245" s="192" t="s">
        <v>2731</v>
      </c>
    </row>
    <row r="246" s="199" customFormat="1" ht="23" customHeight="1" spans="1:13">
      <c r="A246" s="189" t="s">
        <v>47</v>
      </c>
      <c r="B246" s="163" t="s">
        <v>47</v>
      </c>
      <c r="C246" s="163" t="s">
        <v>47</v>
      </c>
      <c r="D246" s="163" t="s">
        <v>47</v>
      </c>
      <c r="E246" s="211"/>
      <c r="F246" s="211"/>
      <c r="G246" s="192" t="s">
        <v>2872</v>
      </c>
      <c r="H246" s="160" t="s">
        <v>47</v>
      </c>
      <c r="I246" s="160" t="s">
        <v>47</v>
      </c>
      <c r="J246" s="160">
        <v>500</v>
      </c>
      <c r="K246" s="209" t="str">
        <f t="shared" si="50"/>
        <v/>
      </c>
      <c r="L246" s="209" t="str">
        <f t="shared" si="51"/>
        <v/>
      </c>
      <c r="M246" s="192" t="s">
        <v>2731</v>
      </c>
    </row>
    <row r="247" s="199" customFormat="1" ht="23" customHeight="1" spans="1:13">
      <c r="A247" s="189" t="s">
        <v>47</v>
      </c>
      <c r="B247" s="163" t="s">
        <v>47</v>
      </c>
      <c r="C247" s="163" t="s">
        <v>47</v>
      </c>
      <c r="D247" s="163" t="s">
        <v>47</v>
      </c>
      <c r="E247" s="211"/>
      <c r="F247" s="211"/>
      <c r="G247" s="189" t="s">
        <v>2129</v>
      </c>
      <c r="H247" s="208">
        <f t="shared" ref="H247:J247" si="63">SUM(H248)</f>
        <v>0</v>
      </c>
      <c r="I247" s="208">
        <f t="shared" si="63"/>
        <v>0</v>
      </c>
      <c r="J247" s="208">
        <f t="shared" si="63"/>
        <v>0</v>
      </c>
      <c r="K247" s="209" t="str">
        <f t="shared" si="50"/>
        <v/>
      </c>
      <c r="L247" s="209" t="str">
        <f t="shared" si="51"/>
        <v/>
      </c>
      <c r="M247" s="189" t="s">
        <v>47</v>
      </c>
    </row>
    <row r="248" s="199" customFormat="1" ht="23" customHeight="1" spans="1:13">
      <c r="A248" s="189" t="s">
        <v>47</v>
      </c>
      <c r="B248" s="163" t="s">
        <v>47</v>
      </c>
      <c r="C248" s="163" t="s">
        <v>47</v>
      </c>
      <c r="D248" s="163" t="s">
        <v>47</v>
      </c>
      <c r="E248" s="211"/>
      <c r="F248" s="211"/>
      <c r="G248" s="189" t="s">
        <v>2669</v>
      </c>
      <c r="H248" s="208">
        <f t="shared" ref="H248:J248" si="64">SUM(H249:H250)</f>
        <v>0</v>
      </c>
      <c r="I248" s="208">
        <f t="shared" si="64"/>
        <v>0</v>
      </c>
      <c r="J248" s="208">
        <f t="shared" si="64"/>
        <v>0</v>
      </c>
      <c r="K248" s="209" t="str">
        <f t="shared" si="50"/>
        <v/>
      </c>
      <c r="L248" s="209" t="str">
        <f t="shared" si="51"/>
        <v/>
      </c>
      <c r="M248" s="189" t="s">
        <v>47</v>
      </c>
    </row>
    <row r="249" s="199" customFormat="1" ht="23" customHeight="1" spans="1:13">
      <c r="A249" s="189" t="s">
        <v>47</v>
      </c>
      <c r="B249" s="163" t="s">
        <v>47</v>
      </c>
      <c r="C249" s="163" t="s">
        <v>47</v>
      </c>
      <c r="D249" s="163" t="s">
        <v>47</v>
      </c>
      <c r="E249" s="211"/>
      <c r="F249" s="211"/>
      <c r="G249" s="189" t="s">
        <v>2873</v>
      </c>
      <c r="H249" s="160" t="s">
        <v>47</v>
      </c>
      <c r="I249" s="160" t="s">
        <v>47</v>
      </c>
      <c r="J249" s="160" t="s">
        <v>47</v>
      </c>
      <c r="K249" s="209" t="str">
        <f t="shared" si="50"/>
        <v/>
      </c>
      <c r="L249" s="209" t="str">
        <f t="shared" si="51"/>
        <v/>
      </c>
      <c r="M249" s="189" t="s">
        <v>47</v>
      </c>
    </row>
    <row r="250" s="199" customFormat="1" ht="23" customHeight="1" spans="1:13">
      <c r="A250" s="189" t="s">
        <v>47</v>
      </c>
      <c r="B250" s="163" t="s">
        <v>47</v>
      </c>
      <c r="C250" s="163" t="s">
        <v>47</v>
      </c>
      <c r="D250" s="163" t="s">
        <v>47</v>
      </c>
      <c r="E250" s="211"/>
      <c r="F250" s="211"/>
      <c r="G250" s="189" t="s">
        <v>2874</v>
      </c>
      <c r="H250" s="160" t="s">
        <v>47</v>
      </c>
      <c r="I250" s="160" t="s">
        <v>47</v>
      </c>
      <c r="J250" s="160" t="s">
        <v>47</v>
      </c>
      <c r="K250" s="209" t="str">
        <f t="shared" si="50"/>
        <v/>
      </c>
      <c r="L250" s="209" t="str">
        <f t="shared" si="51"/>
        <v/>
      </c>
      <c r="M250" s="189" t="s">
        <v>47</v>
      </c>
    </row>
    <row r="251" s="199" customFormat="1" ht="23" customHeight="1" spans="1:13">
      <c r="A251" s="189" t="s">
        <v>47</v>
      </c>
      <c r="B251" s="163" t="s">
        <v>47</v>
      </c>
      <c r="C251" s="163" t="s">
        <v>47</v>
      </c>
      <c r="D251" s="163" t="s">
        <v>47</v>
      </c>
      <c r="E251" s="211"/>
      <c r="F251" s="211"/>
      <c r="G251" s="189" t="s">
        <v>2167</v>
      </c>
      <c r="H251" s="208">
        <f t="shared" ref="H251:J251" si="65">SUM(H252)</f>
        <v>0</v>
      </c>
      <c r="I251" s="208">
        <f t="shared" si="65"/>
        <v>0</v>
      </c>
      <c r="J251" s="208">
        <f t="shared" si="65"/>
        <v>0</v>
      </c>
      <c r="K251" s="209" t="str">
        <f t="shared" si="50"/>
        <v/>
      </c>
      <c r="L251" s="209" t="str">
        <f t="shared" si="51"/>
        <v/>
      </c>
      <c r="M251" s="189" t="s">
        <v>47</v>
      </c>
    </row>
    <row r="252" s="199" customFormat="1" ht="23" customHeight="1" spans="1:13">
      <c r="A252" s="189" t="s">
        <v>47</v>
      </c>
      <c r="B252" s="163" t="s">
        <v>47</v>
      </c>
      <c r="C252" s="163" t="s">
        <v>47</v>
      </c>
      <c r="D252" s="163" t="s">
        <v>47</v>
      </c>
      <c r="E252" s="211"/>
      <c r="F252" s="211"/>
      <c r="G252" s="189" t="s">
        <v>2669</v>
      </c>
      <c r="H252" s="208">
        <f t="shared" ref="H252:J252" si="66">SUM(H253:H254)</f>
        <v>0</v>
      </c>
      <c r="I252" s="208">
        <f t="shared" si="66"/>
        <v>0</v>
      </c>
      <c r="J252" s="208">
        <f t="shared" si="66"/>
        <v>0</v>
      </c>
      <c r="K252" s="209" t="str">
        <f t="shared" si="50"/>
        <v/>
      </c>
      <c r="L252" s="209" t="str">
        <f t="shared" si="51"/>
        <v/>
      </c>
      <c r="M252" s="189" t="s">
        <v>47</v>
      </c>
    </row>
    <row r="253" s="199" customFormat="1" ht="23" customHeight="1" spans="1:13">
      <c r="A253" s="189" t="s">
        <v>47</v>
      </c>
      <c r="B253" s="163" t="s">
        <v>47</v>
      </c>
      <c r="C253" s="163" t="s">
        <v>47</v>
      </c>
      <c r="D253" s="163" t="s">
        <v>47</v>
      </c>
      <c r="E253" s="211"/>
      <c r="F253" s="211"/>
      <c r="G253" s="189" t="s">
        <v>2192</v>
      </c>
      <c r="H253" s="160" t="s">
        <v>47</v>
      </c>
      <c r="I253" s="160" t="s">
        <v>47</v>
      </c>
      <c r="J253" s="160" t="s">
        <v>47</v>
      </c>
      <c r="K253" s="209" t="str">
        <f t="shared" si="50"/>
        <v/>
      </c>
      <c r="L253" s="209" t="str">
        <f t="shared" si="51"/>
        <v/>
      </c>
      <c r="M253" s="189" t="s">
        <v>47</v>
      </c>
    </row>
    <row r="254" s="199" customFormat="1" ht="23" customHeight="1" spans="1:13">
      <c r="A254" s="189" t="s">
        <v>47</v>
      </c>
      <c r="B254" s="163" t="s">
        <v>47</v>
      </c>
      <c r="C254" s="163" t="s">
        <v>47</v>
      </c>
      <c r="D254" s="163" t="s">
        <v>47</v>
      </c>
      <c r="E254" s="211"/>
      <c r="F254" s="211"/>
      <c r="G254" s="189" t="s">
        <v>2875</v>
      </c>
      <c r="H254" s="160" t="s">
        <v>47</v>
      </c>
      <c r="I254" s="160" t="s">
        <v>47</v>
      </c>
      <c r="J254" s="160" t="s">
        <v>47</v>
      </c>
      <c r="K254" s="209" t="str">
        <f t="shared" si="50"/>
        <v/>
      </c>
      <c r="L254" s="209" t="str">
        <f t="shared" si="51"/>
        <v/>
      </c>
      <c r="M254" s="189" t="s">
        <v>47</v>
      </c>
    </row>
    <row r="255" s="199" customFormat="1" ht="23" customHeight="1" spans="1:13">
      <c r="A255" s="189" t="s">
        <v>47</v>
      </c>
      <c r="B255" s="163" t="s">
        <v>47</v>
      </c>
      <c r="C255" s="163" t="s">
        <v>47</v>
      </c>
      <c r="D255" s="163" t="s">
        <v>47</v>
      </c>
      <c r="E255" s="211"/>
      <c r="F255" s="211"/>
      <c r="G255" s="189" t="s">
        <v>2253</v>
      </c>
      <c r="H255" s="208">
        <f t="shared" ref="H255:J255" si="67">SUM(H256)</f>
        <v>0</v>
      </c>
      <c r="I255" s="208">
        <f t="shared" si="67"/>
        <v>0</v>
      </c>
      <c r="J255" s="208">
        <f t="shared" si="67"/>
        <v>0</v>
      </c>
      <c r="K255" s="209" t="str">
        <f t="shared" si="50"/>
        <v/>
      </c>
      <c r="L255" s="209" t="str">
        <f t="shared" si="51"/>
        <v/>
      </c>
      <c r="M255" s="189" t="s">
        <v>47</v>
      </c>
    </row>
    <row r="256" s="199" customFormat="1" ht="23" customHeight="1" spans="1:13">
      <c r="A256" s="189" t="s">
        <v>47</v>
      </c>
      <c r="B256" s="163" t="s">
        <v>47</v>
      </c>
      <c r="C256" s="163" t="s">
        <v>47</v>
      </c>
      <c r="D256" s="163" t="s">
        <v>47</v>
      </c>
      <c r="E256" s="211"/>
      <c r="F256" s="211"/>
      <c r="G256" s="189" t="s">
        <v>2669</v>
      </c>
      <c r="H256" s="208">
        <f t="shared" ref="H256:J256" si="68">SUM(H257:H259)</f>
        <v>0</v>
      </c>
      <c r="I256" s="208">
        <f t="shared" si="68"/>
        <v>0</v>
      </c>
      <c r="J256" s="208">
        <f t="shared" si="68"/>
        <v>0</v>
      </c>
      <c r="K256" s="209" t="str">
        <f t="shared" si="50"/>
        <v/>
      </c>
      <c r="L256" s="209" t="str">
        <f t="shared" si="51"/>
        <v/>
      </c>
      <c r="M256" s="189" t="s">
        <v>47</v>
      </c>
    </row>
    <row r="257" s="199" customFormat="1" ht="23" customHeight="1" spans="1:13">
      <c r="A257" s="189" t="s">
        <v>47</v>
      </c>
      <c r="B257" s="163" t="s">
        <v>47</v>
      </c>
      <c r="C257" s="163" t="s">
        <v>47</v>
      </c>
      <c r="D257" s="163" t="s">
        <v>47</v>
      </c>
      <c r="E257" s="211"/>
      <c r="F257" s="211"/>
      <c r="G257" s="189" t="s">
        <v>2318</v>
      </c>
      <c r="H257" s="160" t="s">
        <v>47</v>
      </c>
      <c r="I257" s="160" t="s">
        <v>47</v>
      </c>
      <c r="J257" s="160" t="s">
        <v>47</v>
      </c>
      <c r="K257" s="209" t="str">
        <f t="shared" si="50"/>
        <v/>
      </c>
      <c r="L257" s="209" t="str">
        <f t="shared" si="51"/>
        <v/>
      </c>
      <c r="M257" s="189" t="s">
        <v>47</v>
      </c>
    </row>
    <row r="258" s="199" customFormat="1" ht="23" customHeight="1" spans="1:13">
      <c r="A258" s="189" t="s">
        <v>47</v>
      </c>
      <c r="B258" s="163" t="s">
        <v>47</v>
      </c>
      <c r="C258" s="163" t="s">
        <v>47</v>
      </c>
      <c r="D258" s="163" t="s">
        <v>47</v>
      </c>
      <c r="E258" s="211"/>
      <c r="F258" s="211"/>
      <c r="G258" s="189" t="s">
        <v>2876</v>
      </c>
      <c r="H258" s="160" t="s">
        <v>47</v>
      </c>
      <c r="I258" s="160" t="s">
        <v>47</v>
      </c>
      <c r="J258" s="160" t="s">
        <v>47</v>
      </c>
      <c r="K258" s="209" t="str">
        <f t="shared" si="50"/>
        <v/>
      </c>
      <c r="L258" s="209" t="str">
        <f t="shared" si="51"/>
        <v/>
      </c>
      <c r="M258" s="189" t="s">
        <v>47</v>
      </c>
    </row>
    <row r="259" s="199" customFormat="1" ht="23" customHeight="1" spans="1:13">
      <c r="A259" s="189" t="s">
        <v>47</v>
      </c>
      <c r="B259" s="163" t="s">
        <v>47</v>
      </c>
      <c r="C259" s="163" t="s">
        <v>47</v>
      </c>
      <c r="D259" s="163" t="s">
        <v>47</v>
      </c>
      <c r="E259" s="211"/>
      <c r="F259" s="211"/>
      <c r="G259" s="189" t="s">
        <v>2877</v>
      </c>
      <c r="H259" s="160" t="s">
        <v>47</v>
      </c>
      <c r="I259" s="160" t="s">
        <v>47</v>
      </c>
      <c r="J259" s="160" t="s">
        <v>47</v>
      </c>
      <c r="K259" s="209" t="str">
        <f t="shared" si="50"/>
        <v/>
      </c>
      <c r="L259" s="209" t="str">
        <f t="shared" si="51"/>
        <v/>
      </c>
      <c r="M259" s="189" t="s">
        <v>47</v>
      </c>
    </row>
    <row r="260" s="199" customFormat="1" ht="23" customHeight="1" spans="1:13">
      <c r="A260" s="189" t="s">
        <v>47</v>
      </c>
      <c r="B260" s="163" t="s">
        <v>47</v>
      </c>
      <c r="C260" s="163" t="s">
        <v>47</v>
      </c>
      <c r="D260" s="163" t="s">
        <v>47</v>
      </c>
      <c r="E260" s="211"/>
      <c r="F260" s="211"/>
      <c r="G260" s="189" t="s">
        <v>2045</v>
      </c>
      <c r="H260" s="208">
        <f t="shared" ref="H260:J260" si="69">SUM(H261,H265,H274,H275,H277,H289)</f>
        <v>241</v>
      </c>
      <c r="I260" s="208">
        <f t="shared" si="69"/>
        <v>7677</v>
      </c>
      <c r="J260" s="208">
        <f t="shared" si="69"/>
        <v>417</v>
      </c>
      <c r="K260" s="209">
        <f t="shared" si="50"/>
        <v>1.73029045643154</v>
      </c>
      <c r="L260" s="209">
        <f t="shared" si="51"/>
        <v>0.0543180930050801</v>
      </c>
      <c r="M260" s="189" t="s">
        <v>47</v>
      </c>
    </row>
    <row r="261" s="199" customFormat="1" ht="23" customHeight="1" spans="1:13">
      <c r="A261" s="189" t="s">
        <v>47</v>
      </c>
      <c r="B261" s="163" t="s">
        <v>47</v>
      </c>
      <c r="C261" s="163" t="s">
        <v>47</v>
      </c>
      <c r="D261" s="163" t="s">
        <v>47</v>
      </c>
      <c r="E261" s="211"/>
      <c r="F261" s="211"/>
      <c r="G261" s="189" t="s">
        <v>2878</v>
      </c>
      <c r="H261" s="208">
        <f t="shared" ref="H261:J261" si="70">SUM(H262:H264)</f>
        <v>0</v>
      </c>
      <c r="I261" s="208">
        <f t="shared" si="70"/>
        <v>7612</v>
      </c>
      <c r="J261" s="208">
        <f t="shared" si="70"/>
        <v>0</v>
      </c>
      <c r="K261" s="209" t="str">
        <f t="shared" si="50"/>
        <v/>
      </c>
      <c r="L261" s="209">
        <f t="shared" si="51"/>
        <v>0</v>
      </c>
      <c r="M261" s="189" t="s">
        <v>47</v>
      </c>
    </row>
    <row r="262" s="199" customFormat="1" ht="23" customHeight="1" spans="1:13">
      <c r="A262" s="189" t="s">
        <v>47</v>
      </c>
      <c r="B262" s="163" t="s">
        <v>47</v>
      </c>
      <c r="C262" s="163" t="s">
        <v>47</v>
      </c>
      <c r="D262" s="163" t="s">
        <v>47</v>
      </c>
      <c r="E262" s="211"/>
      <c r="F262" s="211"/>
      <c r="G262" s="189" t="s">
        <v>2879</v>
      </c>
      <c r="H262" s="160" t="s">
        <v>47</v>
      </c>
      <c r="I262" s="160" t="s">
        <v>47</v>
      </c>
      <c r="J262" s="160" t="s">
        <v>47</v>
      </c>
      <c r="K262" s="209" t="str">
        <f t="shared" si="50"/>
        <v/>
      </c>
      <c r="L262" s="209" t="str">
        <f t="shared" si="51"/>
        <v/>
      </c>
      <c r="M262" s="189" t="s">
        <v>47</v>
      </c>
    </row>
    <row r="263" s="199" customFormat="1" ht="23" customHeight="1" spans="1:13">
      <c r="A263" s="189" t="s">
        <v>47</v>
      </c>
      <c r="B263" s="163" t="s">
        <v>47</v>
      </c>
      <c r="C263" s="163" t="s">
        <v>47</v>
      </c>
      <c r="D263" s="163" t="s">
        <v>47</v>
      </c>
      <c r="E263" s="211"/>
      <c r="F263" s="211"/>
      <c r="G263" s="189" t="s">
        <v>2880</v>
      </c>
      <c r="H263" s="160" t="s">
        <v>47</v>
      </c>
      <c r="I263" s="160" t="s">
        <v>47</v>
      </c>
      <c r="J263" s="160" t="s">
        <v>47</v>
      </c>
      <c r="K263" s="209" t="str">
        <f t="shared" ref="K263:K326" si="71">IFERROR($J263/H263,"")</f>
        <v/>
      </c>
      <c r="L263" s="209" t="str">
        <f t="shared" ref="L263:L326" si="72">IFERROR($J263/I263,"")</f>
        <v/>
      </c>
      <c r="M263" s="189" t="s">
        <v>47</v>
      </c>
    </row>
    <row r="264" s="199" customFormat="1" ht="23" customHeight="1" spans="1:13">
      <c r="A264" s="189" t="s">
        <v>47</v>
      </c>
      <c r="B264" s="163" t="s">
        <v>47</v>
      </c>
      <c r="C264" s="163" t="s">
        <v>47</v>
      </c>
      <c r="D264" s="163" t="s">
        <v>47</v>
      </c>
      <c r="E264" s="211"/>
      <c r="F264" s="211"/>
      <c r="G264" s="189" t="s">
        <v>2881</v>
      </c>
      <c r="H264" s="160" t="s">
        <v>47</v>
      </c>
      <c r="I264" s="160">
        <v>7612</v>
      </c>
      <c r="J264" s="160" t="s">
        <v>47</v>
      </c>
      <c r="K264" s="209" t="str">
        <f t="shared" si="71"/>
        <v/>
      </c>
      <c r="L264" s="209" t="str">
        <f t="shared" si="72"/>
        <v/>
      </c>
      <c r="M264" s="189" t="s">
        <v>47</v>
      </c>
    </row>
    <row r="265" s="199" customFormat="1" ht="23" customHeight="1" spans="1:13">
      <c r="A265" s="189" t="s">
        <v>47</v>
      </c>
      <c r="B265" s="163" t="s">
        <v>47</v>
      </c>
      <c r="C265" s="163" t="s">
        <v>47</v>
      </c>
      <c r="D265" s="163" t="s">
        <v>47</v>
      </c>
      <c r="E265" s="211"/>
      <c r="F265" s="211"/>
      <c r="G265" s="189" t="s">
        <v>2882</v>
      </c>
      <c r="H265" s="208">
        <f t="shared" ref="H265:J265" si="73">SUM(H266:H273)</f>
        <v>0</v>
      </c>
      <c r="I265" s="208">
        <f t="shared" si="73"/>
        <v>0</v>
      </c>
      <c r="J265" s="208">
        <f t="shared" si="73"/>
        <v>0</v>
      </c>
      <c r="K265" s="209" t="str">
        <f t="shared" si="71"/>
        <v/>
      </c>
      <c r="L265" s="209" t="str">
        <f t="shared" si="72"/>
        <v/>
      </c>
      <c r="M265" s="189" t="s">
        <v>47</v>
      </c>
    </row>
    <row r="266" s="199" customFormat="1" ht="23" customHeight="1" spans="1:13">
      <c r="A266" s="189" t="s">
        <v>47</v>
      </c>
      <c r="B266" s="163" t="s">
        <v>47</v>
      </c>
      <c r="C266" s="163" t="s">
        <v>47</v>
      </c>
      <c r="D266" s="163" t="s">
        <v>47</v>
      </c>
      <c r="E266" s="211"/>
      <c r="F266" s="211"/>
      <c r="G266" s="189" t="s">
        <v>2883</v>
      </c>
      <c r="H266" s="160" t="s">
        <v>47</v>
      </c>
      <c r="I266" s="160" t="s">
        <v>47</v>
      </c>
      <c r="J266" s="160" t="s">
        <v>47</v>
      </c>
      <c r="K266" s="209" t="str">
        <f t="shared" si="71"/>
        <v/>
      </c>
      <c r="L266" s="209" t="str">
        <f t="shared" si="72"/>
        <v/>
      </c>
      <c r="M266" s="189" t="s">
        <v>47</v>
      </c>
    </row>
    <row r="267" s="199" customFormat="1" ht="23" customHeight="1" spans="1:13">
      <c r="A267" s="189" t="s">
        <v>47</v>
      </c>
      <c r="B267" s="163" t="s">
        <v>47</v>
      </c>
      <c r="C267" s="163" t="s">
        <v>47</v>
      </c>
      <c r="D267" s="163" t="s">
        <v>47</v>
      </c>
      <c r="E267" s="211"/>
      <c r="F267" s="211"/>
      <c r="G267" s="189" t="s">
        <v>2884</v>
      </c>
      <c r="H267" s="160" t="s">
        <v>47</v>
      </c>
      <c r="I267" s="160" t="s">
        <v>47</v>
      </c>
      <c r="J267" s="160" t="s">
        <v>47</v>
      </c>
      <c r="K267" s="209" t="str">
        <f t="shared" si="71"/>
        <v/>
      </c>
      <c r="L267" s="209" t="str">
        <f t="shared" si="72"/>
        <v/>
      </c>
      <c r="M267" s="189" t="s">
        <v>47</v>
      </c>
    </row>
    <row r="268" s="199" customFormat="1" ht="23" customHeight="1" spans="1:13">
      <c r="A268" s="189" t="s">
        <v>47</v>
      </c>
      <c r="B268" s="163" t="s">
        <v>47</v>
      </c>
      <c r="C268" s="163" t="s">
        <v>47</v>
      </c>
      <c r="D268" s="163" t="s">
        <v>47</v>
      </c>
      <c r="E268" s="211"/>
      <c r="F268" s="211"/>
      <c r="G268" s="189" t="s">
        <v>2885</v>
      </c>
      <c r="H268" s="160" t="s">
        <v>47</v>
      </c>
      <c r="I268" s="160" t="s">
        <v>47</v>
      </c>
      <c r="J268" s="160" t="s">
        <v>47</v>
      </c>
      <c r="K268" s="209" t="str">
        <f t="shared" si="71"/>
        <v/>
      </c>
      <c r="L268" s="209" t="str">
        <f t="shared" si="72"/>
        <v/>
      </c>
      <c r="M268" s="189" t="s">
        <v>47</v>
      </c>
    </row>
    <row r="269" s="199" customFormat="1" ht="23" customHeight="1" spans="1:13">
      <c r="A269" s="189" t="s">
        <v>47</v>
      </c>
      <c r="B269" s="163" t="s">
        <v>47</v>
      </c>
      <c r="C269" s="163" t="s">
        <v>47</v>
      </c>
      <c r="D269" s="163" t="s">
        <v>47</v>
      </c>
      <c r="E269" s="211"/>
      <c r="F269" s="211"/>
      <c r="G269" s="189" t="s">
        <v>2886</v>
      </c>
      <c r="H269" s="160" t="s">
        <v>47</v>
      </c>
      <c r="I269" s="160" t="s">
        <v>47</v>
      </c>
      <c r="J269" s="160" t="s">
        <v>47</v>
      </c>
      <c r="K269" s="209" t="str">
        <f t="shared" si="71"/>
        <v/>
      </c>
      <c r="L269" s="209" t="str">
        <f t="shared" si="72"/>
        <v/>
      </c>
      <c r="M269" s="189" t="s">
        <v>47</v>
      </c>
    </row>
    <row r="270" s="199" customFormat="1" ht="23" customHeight="1" spans="1:13">
      <c r="A270" s="189" t="s">
        <v>47</v>
      </c>
      <c r="B270" s="163" t="s">
        <v>47</v>
      </c>
      <c r="C270" s="163" t="s">
        <v>47</v>
      </c>
      <c r="D270" s="163" t="s">
        <v>47</v>
      </c>
      <c r="E270" s="211"/>
      <c r="F270" s="211"/>
      <c r="G270" s="189" t="s">
        <v>2887</v>
      </c>
      <c r="H270" s="160" t="s">
        <v>47</v>
      </c>
      <c r="I270" s="160" t="s">
        <v>47</v>
      </c>
      <c r="J270" s="160" t="s">
        <v>47</v>
      </c>
      <c r="K270" s="209" t="str">
        <f t="shared" si="71"/>
        <v/>
      </c>
      <c r="L270" s="209" t="str">
        <f t="shared" si="72"/>
        <v/>
      </c>
      <c r="M270" s="189" t="s">
        <v>47</v>
      </c>
    </row>
    <row r="271" s="199" customFormat="1" ht="23" customHeight="1" spans="1:13">
      <c r="A271" s="189" t="s">
        <v>47</v>
      </c>
      <c r="B271" s="163" t="s">
        <v>47</v>
      </c>
      <c r="C271" s="163" t="s">
        <v>47</v>
      </c>
      <c r="D271" s="163" t="s">
        <v>47</v>
      </c>
      <c r="E271" s="211"/>
      <c r="F271" s="211"/>
      <c r="G271" s="189" t="s">
        <v>2888</v>
      </c>
      <c r="H271" s="160" t="s">
        <v>47</v>
      </c>
      <c r="I271" s="160" t="s">
        <v>47</v>
      </c>
      <c r="J271" s="160" t="s">
        <v>47</v>
      </c>
      <c r="K271" s="209" t="str">
        <f t="shared" si="71"/>
        <v/>
      </c>
      <c r="L271" s="209" t="str">
        <f t="shared" si="72"/>
        <v/>
      </c>
      <c r="M271" s="189" t="s">
        <v>47</v>
      </c>
    </row>
    <row r="272" s="199" customFormat="1" ht="23" customHeight="1" spans="1:13">
      <c r="A272" s="189" t="s">
        <v>47</v>
      </c>
      <c r="B272" s="163" t="s">
        <v>47</v>
      </c>
      <c r="C272" s="163" t="s">
        <v>47</v>
      </c>
      <c r="D272" s="163" t="s">
        <v>47</v>
      </c>
      <c r="E272" s="211"/>
      <c r="F272" s="211"/>
      <c r="G272" s="189" t="s">
        <v>2889</v>
      </c>
      <c r="H272" s="160" t="s">
        <v>47</v>
      </c>
      <c r="I272" s="160" t="s">
        <v>47</v>
      </c>
      <c r="J272" s="160" t="s">
        <v>47</v>
      </c>
      <c r="K272" s="209" t="str">
        <f t="shared" si="71"/>
        <v/>
      </c>
      <c r="L272" s="209" t="str">
        <f t="shared" si="72"/>
        <v/>
      </c>
      <c r="M272" s="189" t="s">
        <v>47</v>
      </c>
    </row>
    <row r="273" s="199" customFormat="1" ht="23" customHeight="1" spans="1:13">
      <c r="A273" s="189" t="s">
        <v>47</v>
      </c>
      <c r="B273" s="163" t="s">
        <v>47</v>
      </c>
      <c r="C273" s="163" t="s">
        <v>47</v>
      </c>
      <c r="D273" s="163" t="s">
        <v>47</v>
      </c>
      <c r="E273" s="211"/>
      <c r="F273" s="211"/>
      <c r="G273" s="189" t="s">
        <v>2890</v>
      </c>
      <c r="H273" s="160" t="s">
        <v>47</v>
      </c>
      <c r="I273" s="160" t="s">
        <v>47</v>
      </c>
      <c r="J273" s="160" t="s">
        <v>47</v>
      </c>
      <c r="K273" s="209" t="str">
        <f t="shared" si="71"/>
        <v/>
      </c>
      <c r="L273" s="209" t="str">
        <f t="shared" si="72"/>
        <v/>
      </c>
      <c r="M273" s="189" t="s">
        <v>47</v>
      </c>
    </row>
    <row r="274" s="199" customFormat="1" ht="23" customHeight="1" spans="1:13">
      <c r="A274" s="189" t="s">
        <v>47</v>
      </c>
      <c r="B274" s="163" t="s">
        <v>47</v>
      </c>
      <c r="C274" s="163" t="s">
        <v>47</v>
      </c>
      <c r="D274" s="163" t="s">
        <v>47</v>
      </c>
      <c r="E274" s="211"/>
      <c r="F274" s="211"/>
      <c r="G274" s="189" t="s">
        <v>2891</v>
      </c>
      <c r="H274" s="160" t="s">
        <v>47</v>
      </c>
      <c r="I274" s="160" t="s">
        <v>47</v>
      </c>
      <c r="J274" s="160" t="s">
        <v>47</v>
      </c>
      <c r="K274" s="209" t="str">
        <f t="shared" si="71"/>
        <v/>
      </c>
      <c r="L274" s="209" t="str">
        <f t="shared" si="72"/>
        <v/>
      </c>
      <c r="M274" s="189" t="s">
        <v>47</v>
      </c>
    </row>
    <row r="275" s="199" customFormat="1" ht="23" customHeight="1" spans="1:13">
      <c r="A275" s="189" t="s">
        <v>47</v>
      </c>
      <c r="B275" s="163" t="s">
        <v>47</v>
      </c>
      <c r="C275" s="163" t="s">
        <v>47</v>
      </c>
      <c r="D275" s="163" t="s">
        <v>47</v>
      </c>
      <c r="E275" s="211"/>
      <c r="F275" s="211"/>
      <c r="G275" s="189" t="s">
        <v>2892</v>
      </c>
      <c r="H275" s="208">
        <f t="shared" ref="H275:J275" si="74">SUM(H276)</f>
        <v>0</v>
      </c>
      <c r="I275" s="208">
        <f t="shared" si="74"/>
        <v>0</v>
      </c>
      <c r="J275" s="208">
        <f t="shared" si="74"/>
        <v>0</v>
      </c>
      <c r="K275" s="209" t="str">
        <f t="shared" si="71"/>
        <v/>
      </c>
      <c r="L275" s="209" t="str">
        <f t="shared" si="72"/>
        <v/>
      </c>
      <c r="M275" s="189" t="s">
        <v>47</v>
      </c>
    </row>
    <row r="276" s="199" customFormat="1" ht="23" customHeight="1" spans="1:13">
      <c r="A276" s="189" t="s">
        <v>47</v>
      </c>
      <c r="B276" s="163" t="s">
        <v>47</v>
      </c>
      <c r="C276" s="163" t="s">
        <v>47</v>
      </c>
      <c r="D276" s="163" t="s">
        <v>47</v>
      </c>
      <c r="E276" s="211"/>
      <c r="F276" s="211"/>
      <c r="G276" s="189" t="s">
        <v>2892</v>
      </c>
      <c r="H276" s="160" t="s">
        <v>47</v>
      </c>
      <c r="I276" s="160" t="s">
        <v>47</v>
      </c>
      <c r="J276" s="160" t="s">
        <v>47</v>
      </c>
      <c r="K276" s="209" t="str">
        <f t="shared" si="71"/>
        <v/>
      </c>
      <c r="L276" s="209" t="str">
        <f t="shared" si="72"/>
        <v/>
      </c>
      <c r="M276" s="189" t="s">
        <v>47</v>
      </c>
    </row>
    <row r="277" s="199" customFormat="1" ht="23" customHeight="1" spans="1:13">
      <c r="A277" s="189" t="s">
        <v>47</v>
      </c>
      <c r="B277" s="163" t="s">
        <v>47</v>
      </c>
      <c r="C277" s="163" t="s">
        <v>47</v>
      </c>
      <c r="D277" s="163" t="s">
        <v>47</v>
      </c>
      <c r="E277" s="211"/>
      <c r="F277" s="211"/>
      <c r="G277" s="189" t="s">
        <v>2893</v>
      </c>
      <c r="H277" s="208">
        <f t="shared" ref="H277:J277" si="75">SUM(H278:H288)</f>
        <v>241</v>
      </c>
      <c r="I277" s="208">
        <f t="shared" si="75"/>
        <v>65</v>
      </c>
      <c r="J277" s="208">
        <f t="shared" si="75"/>
        <v>417</v>
      </c>
      <c r="K277" s="209">
        <f t="shared" si="71"/>
        <v>1.73029045643154</v>
      </c>
      <c r="L277" s="209">
        <f t="shared" si="72"/>
        <v>6.41538461538462</v>
      </c>
      <c r="M277" s="189" t="s">
        <v>47</v>
      </c>
    </row>
    <row r="278" s="199" customFormat="1" ht="23" customHeight="1" spans="1:13">
      <c r="A278" s="189" t="s">
        <v>47</v>
      </c>
      <c r="B278" s="163" t="s">
        <v>47</v>
      </c>
      <c r="C278" s="163" t="s">
        <v>47</v>
      </c>
      <c r="D278" s="163" t="s">
        <v>47</v>
      </c>
      <c r="E278" s="211"/>
      <c r="F278" s="211"/>
      <c r="G278" s="189" t="s">
        <v>2894</v>
      </c>
      <c r="H278" s="160" t="s">
        <v>47</v>
      </c>
      <c r="I278" s="160" t="s">
        <v>47</v>
      </c>
      <c r="J278" s="160" t="s">
        <v>47</v>
      </c>
      <c r="K278" s="209" t="str">
        <f t="shared" si="71"/>
        <v/>
      </c>
      <c r="L278" s="209" t="str">
        <f t="shared" si="72"/>
        <v/>
      </c>
      <c r="M278" s="189" t="s">
        <v>47</v>
      </c>
    </row>
    <row r="279" s="199" customFormat="1" ht="23" customHeight="1" spans="1:13">
      <c r="A279" s="189" t="s">
        <v>47</v>
      </c>
      <c r="B279" s="163" t="s">
        <v>47</v>
      </c>
      <c r="C279" s="163" t="s">
        <v>47</v>
      </c>
      <c r="D279" s="163" t="s">
        <v>47</v>
      </c>
      <c r="E279" s="211"/>
      <c r="F279" s="211"/>
      <c r="G279" s="189" t="s">
        <v>2895</v>
      </c>
      <c r="H279" s="160" t="s">
        <v>47</v>
      </c>
      <c r="I279" s="160">
        <v>52</v>
      </c>
      <c r="J279" s="160">
        <v>225</v>
      </c>
      <c r="K279" s="209" t="str">
        <f t="shared" si="71"/>
        <v/>
      </c>
      <c r="L279" s="209">
        <f t="shared" si="72"/>
        <v>4.32692307692308</v>
      </c>
      <c r="M279" s="189" t="s">
        <v>47</v>
      </c>
    </row>
    <row r="280" s="199" customFormat="1" ht="23" customHeight="1" spans="1:13">
      <c r="A280" s="189" t="s">
        <v>47</v>
      </c>
      <c r="B280" s="163" t="s">
        <v>47</v>
      </c>
      <c r="C280" s="163" t="s">
        <v>47</v>
      </c>
      <c r="D280" s="163" t="s">
        <v>47</v>
      </c>
      <c r="E280" s="211"/>
      <c r="F280" s="211"/>
      <c r="G280" s="189" t="s">
        <v>2896</v>
      </c>
      <c r="H280" s="160" t="s">
        <v>47</v>
      </c>
      <c r="I280" s="160">
        <v>10</v>
      </c>
      <c r="J280" s="160">
        <v>180</v>
      </c>
      <c r="K280" s="209" t="str">
        <f t="shared" si="71"/>
        <v/>
      </c>
      <c r="L280" s="209">
        <f t="shared" si="72"/>
        <v>18</v>
      </c>
      <c r="M280" s="189" t="s">
        <v>47</v>
      </c>
    </row>
    <row r="281" s="199" customFormat="1" ht="23" customHeight="1" spans="1:13">
      <c r="A281" s="189" t="s">
        <v>47</v>
      </c>
      <c r="B281" s="163" t="s">
        <v>47</v>
      </c>
      <c r="C281" s="163" t="s">
        <v>47</v>
      </c>
      <c r="D281" s="163" t="s">
        <v>47</v>
      </c>
      <c r="E281" s="211"/>
      <c r="F281" s="211"/>
      <c r="G281" s="189" t="s">
        <v>2897</v>
      </c>
      <c r="H281" s="160" t="s">
        <v>47</v>
      </c>
      <c r="I281" s="160">
        <v>1</v>
      </c>
      <c r="J281" s="160">
        <v>12</v>
      </c>
      <c r="K281" s="209" t="str">
        <f t="shared" si="71"/>
        <v/>
      </c>
      <c r="L281" s="209">
        <f t="shared" si="72"/>
        <v>12</v>
      </c>
      <c r="M281" s="189" t="s">
        <v>47</v>
      </c>
    </row>
    <row r="282" s="199" customFormat="1" ht="23" customHeight="1" spans="1:13">
      <c r="A282" s="189" t="s">
        <v>47</v>
      </c>
      <c r="B282" s="163" t="s">
        <v>47</v>
      </c>
      <c r="C282" s="163" t="s">
        <v>47</v>
      </c>
      <c r="D282" s="163" t="s">
        <v>47</v>
      </c>
      <c r="E282" s="211"/>
      <c r="F282" s="211"/>
      <c r="G282" s="189" t="s">
        <v>2898</v>
      </c>
      <c r="H282" s="160" t="s">
        <v>47</v>
      </c>
      <c r="I282" s="160" t="s">
        <v>47</v>
      </c>
      <c r="J282" s="160" t="s">
        <v>47</v>
      </c>
      <c r="K282" s="209" t="str">
        <f t="shared" si="71"/>
        <v/>
      </c>
      <c r="L282" s="209" t="str">
        <f t="shared" si="72"/>
        <v/>
      </c>
      <c r="M282" s="189" t="s">
        <v>47</v>
      </c>
    </row>
    <row r="283" s="199" customFormat="1" ht="23" customHeight="1" spans="1:13">
      <c r="A283" s="189" t="s">
        <v>47</v>
      </c>
      <c r="B283" s="163" t="s">
        <v>47</v>
      </c>
      <c r="C283" s="163" t="s">
        <v>47</v>
      </c>
      <c r="D283" s="163" t="s">
        <v>47</v>
      </c>
      <c r="E283" s="211"/>
      <c r="F283" s="211"/>
      <c r="G283" s="189" t="s">
        <v>2899</v>
      </c>
      <c r="H283" s="160" t="s">
        <v>47</v>
      </c>
      <c r="I283" s="160">
        <v>2</v>
      </c>
      <c r="J283" s="160" t="s">
        <v>47</v>
      </c>
      <c r="K283" s="209" t="str">
        <f t="shared" si="71"/>
        <v/>
      </c>
      <c r="L283" s="209" t="str">
        <f t="shared" si="72"/>
        <v/>
      </c>
      <c r="M283" s="189" t="s">
        <v>47</v>
      </c>
    </row>
    <row r="284" s="199" customFormat="1" ht="23" customHeight="1" spans="1:13">
      <c r="A284" s="189" t="s">
        <v>47</v>
      </c>
      <c r="B284" s="163" t="s">
        <v>47</v>
      </c>
      <c r="C284" s="163" t="s">
        <v>47</v>
      </c>
      <c r="D284" s="163" t="s">
        <v>47</v>
      </c>
      <c r="E284" s="211"/>
      <c r="F284" s="211"/>
      <c r="G284" s="189" t="s">
        <v>2900</v>
      </c>
      <c r="H284" s="160" t="s">
        <v>47</v>
      </c>
      <c r="I284" s="160" t="s">
        <v>47</v>
      </c>
      <c r="J284" s="160" t="s">
        <v>47</v>
      </c>
      <c r="K284" s="209" t="str">
        <f t="shared" si="71"/>
        <v/>
      </c>
      <c r="L284" s="209" t="str">
        <f t="shared" si="72"/>
        <v/>
      </c>
      <c r="M284" s="189" t="s">
        <v>47</v>
      </c>
    </row>
    <row r="285" s="199" customFormat="1" ht="23" customHeight="1" spans="1:13">
      <c r="A285" s="189" t="s">
        <v>47</v>
      </c>
      <c r="B285" s="163" t="s">
        <v>47</v>
      </c>
      <c r="C285" s="163" t="s">
        <v>47</v>
      </c>
      <c r="D285" s="163" t="s">
        <v>47</v>
      </c>
      <c r="E285" s="211"/>
      <c r="F285" s="211"/>
      <c r="G285" s="189" t="s">
        <v>2901</v>
      </c>
      <c r="H285" s="160" t="s">
        <v>47</v>
      </c>
      <c r="I285" s="160" t="s">
        <v>47</v>
      </c>
      <c r="J285" s="160" t="s">
        <v>47</v>
      </c>
      <c r="K285" s="209" t="str">
        <f t="shared" si="71"/>
        <v/>
      </c>
      <c r="L285" s="209" t="str">
        <f t="shared" si="72"/>
        <v/>
      </c>
      <c r="M285" s="189" t="s">
        <v>47</v>
      </c>
    </row>
    <row r="286" s="199" customFormat="1" ht="23" customHeight="1" spans="1:13">
      <c r="A286" s="189" t="s">
        <v>47</v>
      </c>
      <c r="B286" s="163" t="s">
        <v>47</v>
      </c>
      <c r="C286" s="163" t="s">
        <v>47</v>
      </c>
      <c r="D286" s="163" t="s">
        <v>47</v>
      </c>
      <c r="E286" s="211"/>
      <c r="F286" s="211"/>
      <c r="G286" s="189" t="s">
        <v>2902</v>
      </c>
      <c r="H286" s="160" t="s">
        <v>47</v>
      </c>
      <c r="I286" s="160" t="s">
        <v>47</v>
      </c>
      <c r="J286" s="160" t="s">
        <v>47</v>
      </c>
      <c r="K286" s="209" t="str">
        <f t="shared" si="71"/>
        <v/>
      </c>
      <c r="L286" s="209" t="str">
        <f t="shared" si="72"/>
        <v/>
      </c>
      <c r="M286" s="189" t="s">
        <v>47</v>
      </c>
    </row>
    <row r="287" s="199" customFormat="1" ht="23" customHeight="1" spans="1:13">
      <c r="A287" s="189" t="s">
        <v>47</v>
      </c>
      <c r="B287" s="163" t="s">
        <v>47</v>
      </c>
      <c r="C287" s="163" t="s">
        <v>47</v>
      </c>
      <c r="D287" s="163" t="s">
        <v>47</v>
      </c>
      <c r="E287" s="211"/>
      <c r="F287" s="211"/>
      <c r="G287" s="189" t="s">
        <v>2903</v>
      </c>
      <c r="H287" s="160">
        <v>241</v>
      </c>
      <c r="I287" s="160" t="s">
        <v>47</v>
      </c>
      <c r="J287" s="160" t="s">
        <v>47</v>
      </c>
      <c r="K287" s="209" t="str">
        <f t="shared" si="71"/>
        <v/>
      </c>
      <c r="L287" s="209" t="str">
        <f t="shared" si="72"/>
        <v/>
      </c>
      <c r="M287" s="189" t="s">
        <v>47</v>
      </c>
    </row>
    <row r="288" s="199" customFormat="1" ht="23" customHeight="1" spans="1:13">
      <c r="A288" s="189" t="s">
        <v>47</v>
      </c>
      <c r="B288" s="163" t="s">
        <v>47</v>
      </c>
      <c r="C288" s="163" t="s">
        <v>47</v>
      </c>
      <c r="D288" s="163" t="s">
        <v>47</v>
      </c>
      <c r="E288" s="211"/>
      <c r="F288" s="211"/>
      <c r="G288" s="189" t="s">
        <v>2904</v>
      </c>
      <c r="H288" s="160" t="s">
        <v>47</v>
      </c>
      <c r="I288" s="160" t="s">
        <v>47</v>
      </c>
      <c r="J288" s="160" t="s">
        <v>47</v>
      </c>
      <c r="K288" s="209" t="str">
        <f t="shared" si="71"/>
        <v/>
      </c>
      <c r="L288" s="209" t="str">
        <f t="shared" si="72"/>
        <v/>
      </c>
      <c r="M288" s="189" t="s">
        <v>47</v>
      </c>
    </row>
    <row r="289" s="199" customFormat="1" ht="23" customHeight="1" spans="1:13">
      <c r="A289" s="189" t="s">
        <v>47</v>
      </c>
      <c r="B289" s="163" t="s">
        <v>47</v>
      </c>
      <c r="C289" s="163" t="s">
        <v>47</v>
      </c>
      <c r="D289" s="163" t="s">
        <v>47</v>
      </c>
      <c r="E289" s="211"/>
      <c r="F289" s="211"/>
      <c r="G289" s="189" t="s">
        <v>2905</v>
      </c>
      <c r="H289" s="208">
        <f t="shared" ref="H289:J289" si="76">SUM(H290)</f>
        <v>0</v>
      </c>
      <c r="I289" s="208">
        <f t="shared" si="76"/>
        <v>0</v>
      </c>
      <c r="J289" s="208">
        <f t="shared" si="76"/>
        <v>0</v>
      </c>
      <c r="K289" s="209" t="str">
        <f t="shared" si="71"/>
        <v/>
      </c>
      <c r="L289" s="209" t="str">
        <f t="shared" si="72"/>
        <v/>
      </c>
      <c r="M289" s="189" t="s">
        <v>47</v>
      </c>
    </row>
    <row r="290" s="199" customFormat="1" ht="23" customHeight="1" spans="1:13">
      <c r="A290" s="189" t="s">
        <v>47</v>
      </c>
      <c r="B290" s="163" t="s">
        <v>47</v>
      </c>
      <c r="C290" s="163" t="s">
        <v>47</v>
      </c>
      <c r="D290" s="163" t="s">
        <v>47</v>
      </c>
      <c r="E290" s="211"/>
      <c r="F290" s="211"/>
      <c r="G290" s="189" t="s">
        <v>2045</v>
      </c>
      <c r="H290" s="160" t="s">
        <v>47</v>
      </c>
      <c r="I290" s="160" t="s">
        <v>47</v>
      </c>
      <c r="J290" s="160" t="s">
        <v>47</v>
      </c>
      <c r="K290" s="209" t="str">
        <f t="shared" si="71"/>
        <v/>
      </c>
      <c r="L290" s="209" t="str">
        <f t="shared" si="72"/>
        <v/>
      </c>
      <c r="M290" s="189" t="s">
        <v>47</v>
      </c>
    </row>
    <row r="291" s="199" customFormat="1" ht="23" customHeight="1" spans="1:13">
      <c r="A291" s="189" t="s">
        <v>47</v>
      </c>
      <c r="B291" s="163" t="s">
        <v>47</v>
      </c>
      <c r="C291" s="163" t="s">
        <v>47</v>
      </c>
      <c r="D291" s="163" t="s">
        <v>47</v>
      </c>
      <c r="E291" s="211"/>
      <c r="F291" s="211"/>
      <c r="G291" s="189" t="s">
        <v>2343</v>
      </c>
      <c r="H291" s="208">
        <f t="shared" ref="H291:J291" si="77">SUM(H292)</f>
        <v>6496</v>
      </c>
      <c r="I291" s="208">
        <f t="shared" si="77"/>
        <v>6511</v>
      </c>
      <c r="J291" s="208">
        <f t="shared" si="77"/>
        <v>7169</v>
      </c>
      <c r="K291" s="209">
        <f t="shared" si="71"/>
        <v>1.10360221674877</v>
      </c>
      <c r="L291" s="209">
        <f t="shared" si="72"/>
        <v>1.10105974504684</v>
      </c>
      <c r="M291" s="189" t="s">
        <v>47</v>
      </c>
    </row>
    <row r="292" s="199" customFormat="1" ht="23" customHeight="1" spans="1:13">
      <c r="A292" s="189" t="s">
        <v>47</v>
      </c>
      <c r="B292" s="163" t="s">
        <v>47</v>
      </c>
      <c r="C292" s="163" t="s">
        <v>47</v>
      </c>
      <c r="D292" s="163" t="s">
        <v>47</v>
      </c>
      <c r="E292" s="211"/>
      <c r="F292" s="211"/>
      <c r="G292" s="189" t="s">
        <v>2906</v>
      </c>
      <c r="H292" s="208">
        <f t="shared" ref="H292:J292" si="78">SUM(H293:H307)</f>
        <v>6496</v>
      </c>
      <c r="I292" s="208">
        <f t="shared" si="78"/>
        <v>6511</v>
      </c>
      <c r="J292" s="208">
        <f t="shared" si="78"/>
        <v>7169</v>
      </c>
      <c r="K292" s="209">
        <f t="shared" si="71"/>
        <v>1.10360221674877</v>
      </c>
      <c r="L292" s="209">
        <f t="shared" si="72"/>
        <v>1.10105974504684</v>
      </c>
      <c r="M292" s="189" t="s">
        <v>47</v>
      </c>
    </row>
    <row r="293" s="199" customFormat="1" ht="23" customHeight="1" spans="1:13">
      <c r="A293" s="189" t="s">
        <v>47</v>
      </c>
      <c r="B293" s="163" t="s">
        <v>47</v>
      </c>
      <c r="C293" s="163" t="s">
        <v>47</v>
      </c>
      <c r="D293" s="163" t="s">
        <v>47</v>
      </c>
      <c r="E293" s="211"/>
      <c r="F293" s="211"/>
      <c r="G293" s="189" t="s">
        <v>2907</v>
      </c>
      <c r="H293" s="160" t="s">
        <v>47</v>
      </c>
      <c r="I293" s="160" t="s">
        <v>47</v>
      </c>
      <c r="J293" s="160" t="s">
        <v>47</v>
      </c>
      <c r="K293" s="209" t="str">
        <f t="shared" si="71"/>
        <v/>
      </c>
      <c r="L293" s="209" t="str">
        <f t="shared" si="72"/>
        <v/>
      </c>
      <c r="M293" s="189" t="s">
        <v>47</v>
      </c>
    </row>
    <row r="294" s="199" customFormat="1" ht="23" customHeight="1" spans="1:13">
      <c r="A294" s="189" t="s">
        <v>47</v>
      </c>
      <c r="B294" s="163" t="s">
        <v>47</v>
      </c>
      <c r="C294" s="163" t="s">
        <v>47</v>
      </c>
      <c r="D294" s="163" t="s">
        <v>47</v>
      </c>
      <c r="E294" s="211"/>
      <c r="F294" s="211"/>
      <c r="G294" s="189" t="s">
        <v>2908</v>
      </c>
      <c r="H294" s="160" t="s">
        <v>47</v>
      </c>
      <c r="I294" s="160" t="s">
        <v>47</v>
      </c>
      <c r="J294" s="160" t="s">
        <v>47</v>
      </c>
      <c r="K294" s="209" t="str">
        <f t="shared" si="71"/>
        <v/>
      </c>
      <c r="L294" s="209" t="str">
        <f t="shared" si="72"/>
        <v/>
      </c>
      <c r="M294" s="189" t="s">
        <v>47</v>
      </c>
    </row>
    <row r="295" s="199" customFormat="1" ht="23" customHeight="1" spans="1:13">
      <c r="A295" s="189" t="s">
        <v>47</v>
      </c>
      <c r="B295" s="163" t="s">
        <v>47</v>
      </c>
      <c r="C295" s="163" t="s">
        <v>47</v>
      </c>
      <c r="D295" s="163" t="s">
        <v>47</v>
      </c>
      <c r="E295" s="211"/>
      <c r="F295" s="211"/>
      <c r="G295" s="189" t="s">
        <v>2909</v>
      </c>
      <c r="H295" s="160" t="s">
        <v>47</v>
      </c>
      <c r="I295" s="160">
        <v>6511</v>
      </c>
      <c r="J295" s="160">
        <v>7169</v>
      </c>
      <c r="K295" s="209" t="str">
        <f t="shared" si="71"/>
        <v/>
      </c>
      <c r="L295" s="209">
        <f t="shared" si="72"/>
        <v>1.10105974504684</v>
      </c>
      <c r="M295" s="189" t="s">
        <v>47</v>
      </c>
    </row>
    <row r="296" s="199" customFormat="1" ht="23" customHeight="1" spans="1:13">
      <c r="A296" s="189" t="s">
        <v>47</v>
      </c>
      <c r="B296" s="163" t="s">
        <v>47</v>
      </c>
      <c r="C296" s="163" t="s">
        <v>47</v>
      </c>
      <c r="D296" s="163" t="s">
        <v>47</v>
      </c>
      <c r="E296" s="211"/>
      <c r="F296" s="211"/>
      <c r="G296" s="189" t="s">
        <v>2910</v>
      </c>
      <c r="H296" s="160" t="s">
        <v>47</v>
      </c>
      <c r="I296" s="160" t="s">
        <v>47</v>
      </c>
      <c r="J296" s="160" t="s">
        <v>47</v>
      </c>
      <c r="K296" s="209" t="str">
        <f t="shared" si="71"/>
        <v/>
      </c>
      <c r="L296" s="209" t="str">
        <f t="shared" si="72"/>
        <v/>
      </c>
      <c r="M296" s="189" t="s">
        <v>47</v>
      </c>
    </row>
    <row r="297" s="199" customFormat="1" ht="23" customHeight="1" spans="1:13">
      <c r="A297" s="189" t="s">
        <v>47</v>
      </c>
      <c r="B297" s="163" t="s">
        <v>47</v>
      </c>
      <c r="C297" s="163" t="s">
        <v>47</v>
      </c>
      <c r="D297" s="163" t="s">
        <v>47</v>
      </c>
      <c r="E297" s="211"/>
      <c r="F297" s="211"/>
      <c r="G297" s="189" t="s">
        <v>2911</v>
      </c>
      <c r="H297" s="160" t="s">
        <v>47</v>
      </c>
      <c r="I297" s="160" t="s">
        <v>47</v>
      </c>
      <c r="J297" s="160" t="s">
        <v>47</v>
      </c>
      <c r="K297" s="209" t="str">
        <f t="shared" si="71"/>
        <v/>
      </c>
      <c r="L297" s="209" t="str">
        <f t="shared" si="72"/>
        <v/>
      </c>
      <c r="M297" s="189" t="s">
        <v>47</v>
      </c>
    </row>
    <row r="298" s="199" customFormat="1" ht="23" customHeight="1" spans="1:13">
      <c r="A298" s="189" t="s">
        <v>47</v>
      </c>
      <c r="B298" s="163" t="s">
        <v>47</v>
      </c>
      <c r="C298" s="163" t="s">
        <v>47</v>
      </c>
      <c r="D298" s="163" t="s">
        <v>47</v>
      </c>
      <c r="E298" s="211"/>
      <c r="F298" s="211"/>
      <c r="G298" s="189" t="s">
        <v>2912</v>
      </c>
      <c r="H298" s="160" t="s">
        <v>47</v>
      </c>
      <c r="I298" s="160" t="s">
        <v>47</v>
      </c>
      <c r="J298" s="160" t="s">
        <v>47</v>
      </c>
      <c r="K298" s="209" t="str">
        <f t="shared" si="71"/>
        <v/>
      </c>
      <c r="L298" s="209" t="str">
        <f t="shared" si="72"/>
        <v/>
      </c>
      <c r="M298" s="189" t="s">
        <v>47</v>
      </c>
    </row>
    <row r="299" s="199" customFormat="1" ht="23" customHeight="1" spans="1:13">
      <c r="A299" s="189" t="s">
        <v>47</v>
      </c>
      <c r="B299" s="163" t="s">
        <v>47</v>
      </c>
      <c r="C299" s="163" t="s">
        <v>47</v>
      </c>
      <c r="D299" s="163" t="s">
        <v>47</v>
      </c>
      <c r="E299" s="211"/>
      <c r="F299" s="211"/>
      <c r="G299" s="189" t="s">
        <v>2913</v>
      </c>
      <c r="H299" s="160" t="s">
        <v>47</v>
      </c>
      <c r="I299" s="160" t="s">
        <v>47</v>
      </c>
      <c r="J299" s="160" t="s">
        <v>47</v>
      </c>
      <c r="K299" s="209" t="str">
        <f t="shared" si="71"/>
        <v/>
      </c>
      <c r="L299" s="209" t="str">
        <f t="shared" si="72"/>
        <v/>
      </c>
      <c r="M299" s="189" t="s">
        <v>47</v>
      </c>
    </row>
    <row r="300" s="199" customFormat="1" ht="23" customHeight="1" spans="1:13">
      <c r="A300" s="189" t="s">
        <v>47</v>
      </c>
      <c r="B300" s="163" t="s">
        <v>47</v>
      </c>
      <c r="C300" s="163" t="s">
        <v>47</v>
      </c>
      <c r="D300" s="163" t="s">
        <v>47</v>
      </c>
      <c r="E300" s="211"/>
      <c r="F300" s="211"/>
      <c r="G300" s="189" t="s">
        <v>2914</v>
      </c>
      <c r="H300" s="160" t="s">
        <v>47</v>
      </c>
      <c r="I300" s="160" t="s">
        <v>47</v>
      </c>
      <c r="J300" s="160" t="s">
        <v>47</v>
      </c>
      <c r="K300" s="209" t="str">
        <f t="shared" si="71"/>
        <v/>
      </c>
      <c r="L300" s="209" t="str">
        <f t="shared" si="72"/>
        <v/>
      </c>
      <c r="M300" s="189" t="s">
        <v>47</v>
      </c>
    </row>
    <row r="301" s="199" customFormat="1" ht="23" customHeight="1" spans="1:13">
      <c r="A301" s="189" t="s">
        <v>47</v>
      </c>
      <c r="B301" s="163" t="s">
        <v>47</v>
      </c>
      <c r="C301" s="163" t="s">
        <v>47</v>
      </c>
      <c r="D301" s="163" t="s">
        <v>47</v>
      </c>
      <c r="E301" s="211"/>
      <c r="F301" s="211"/>
      <c r="G301" s="189" t="s">
        <v>2915</v>
      </c>
      <c r="H301" s="160" t="s">
        <v>47</v>
      </c>
      <c r="I301" s="160" t="s">
        <v>47</v>
      </c>
      <c r="J301" s="160" t="s">
        <v>47</v>
      </c>
      <c r="K301" s="209" t="str">
        <f t="shared" si="71"/>
        <v/>
      </c>
      <c r="L301" s="209" t="str">
        <f t="shared" si="72"/>
        <v/>
      </c>
      <c r="M301" s="189" t="s">
        <v>47</v>
      </c>
    </row>
    <row r="302" s="199" customFormat="1" ht="23" customHeight="1" spans="1:13">
      <c r="A302" s="189" t="s">
        <v>47</v>
      </c>
      <c r="B302" s="163" t="s">
        <v>47</v>
      </c>
      <c r="C302" s="163" t="s">
        <v>47</v>
      </c>
      <c r="D302" s="163" t="s">
        <v>47</v>
      </c>
      <c r="E302" s="211"/>
      <c r="F302" s="211"/>
      <c r="G302" s="189" t="s">
        <v>2916</v>
      </c>
      <c r="H302" s="160" t="s">
        <v>47</v>
      </c>
      <c r="I302" s="160" t="s">
        <v>47</v>
      </c>
      <c r="J302" s="160" t="s">
        <v>47</v>
      </c>
      <c r="K302" s="209" t="str">
        <f t="shared" si="71"/>
        <v/>
      </c>
      <c r="L302" s="209" t="str">
        <f t="shared" si="72"/>
        <v/>
      </c>
      <c r="M302" s="189" t="s">
        <v>47</v>
      </c>
    </row>
    <row r="303" s="199" customFormat="1" ht="23" customHeight="1" spans="1:13">
      <c r="A303" s="189" t="s">
        <v>47</v>
      </c>
      <c r="B303" s="163" t="s">
        <v>47</v>
      </c>
      <c r="C303" s="163" t="s">
        <v>47</v>
      </c>
      <c r="D303" s="163" t="s">
        <v>47</v>
      </c>
      <c r="E303" s="211"/>
      <c r="F303" s="211"/>
      <c r="G303" s="189" t="s">
        <v>2917</v>
      </c>
      <c r="H303" s="160" t="s">
        <v>47</v>
      </c>
      <c r="I303" s="160" t="s">
        <v>47</v>
      </c>
      <c r="J303" s="160" t="s">
        <v>47</v>
      </c>
      <c r="K303" s="209" t="str">
        <f t="shared" si="71"/>
        <v/>
      </c>
      <c r="L303" s="209" t="str">
        <f t="shared" si="72"/>
        <v/>
      </c>
      <c r="M303" s="189" t="s">
        <v>47</v>
      </c>
    </row>
    <row r="304" s="199" customFormat="1" ht="23" customHeight="1" spans="1:13">
      <c r="A304" s="189" t="s">
        <v>47</v>
      </c>
      <c r="B304" s="163" t="s">
        <v>47</v>
      </c>
      <c r="C304" s="163" t="s">
        <v>47</v>
      </c>
      <c r="D304" s="163" t="s">
        <v>47</v>
      </c>
      <c r="E304" s="211"/>
      <c r="F304" s="211"/>
      <c r="G304" s="189" t="s">
        <v>2918</v>
      </c>
      <c r="H304" s="160" t="s">
        <v>47</v>
      </c>
      <c r="I304" s="160" t="s">
        <v>47</v>
      </c>
      <c r="J304" s="160" t="s">
        <v>47</v>
      </c>
      <c r="K304" s="209" t="str">
        <f t="shared" si="71"/>
        <v/>
      </c>
      <c r="L304" s="209" t="str">
        <f t="shared" si="72"/>
        <v/>
      </c>
      <c r="M304" s="189" t="s">
        <v>47</v>
      </c>
    </row>
    <row r="305" s="199" customFormat="1" ht="23" customHeight="1" spans="1:13">
      <c r="A305" s="189" t="s">
        <v>47</v>
      </c>
      <c r="B305" s="163" t="s">
        <v>47</v>
      </c>
      <c r="C305" s="163" t="s">
        <v>47</v>
      </c>
      <c r="D305" s="163" t="s">
        <v>47</v>
      </c>
      <c r="E305" s="211"/>
      <c r="F305" s="211"/>
      <c r="G305" s="189" t="s">
        <v>2919</v>
      </c>
      <c r="H305" s="160" t="s">
        <v>47</v>
      </c>
      <c r="I305" s="160" t="s">
        <v>47</v>
      </c>
      <c r="J305" s="160" t="s">
        <v>47</v>
      </c>
      <c r="K305" s="209" t="str">
        <f t="shared" si="71"/>
        <v/>
      </c>
      <c r="L305" s="209" t="str">
        <f t="shared" si="72"/>
        <v/>
      </c>
      <c r="M305" s="189" t="s">
        <v>47</v>
      </c>
    </row>
    <row r="306" s="199" customFormat="1" ht="23" customHeight="1" spans="1:13">
      <c r="A306" s="189" t="s">
        <v>47</v>
      </c>
      <c r="B306" s="163" t="s">
        <v>47</v>
      </c>
      <c r="C306" s="163" t="s">
        <v>47</v>
      </c>
      <c r="D306" s="163" t="s">
        <v>47</v>
      </c>
      <c r="E306" s="211"/>
      <c r="F306" s="211"/>
      <c r="G306" s="189" t="s">
        <v>2920</v>
      </c>
      <c r="H306" s="160">
        <v>6496</v>
      </c>
      <c r="I306" s="160" t="s">
        <v>47</v>
      </c>
      <c r="J306" s="160" t="s">
        <v>47</v>
      </c>
      <c r="K306" s="209" t="str">
        <f t="shared" si="71"/>
        <v/>
      </c>
      <c r="L306" s="209" t="str">
        <f t="shared" si="72"/>
        <v/>
      </c>
      <c r="M306" s="189" t="s">
        <v>47</v>
      </c>
    </row>
    <row r="307" s="199" customFormat="1" ht="23" customHeight="1" spans="1:13">
      <c r="A307" s="189" t="s">
        <v>47</v>
      </c>
      <c r="B307" s="163" t="s">
        <v>47</v>
      </c>
      <c r="C307" s="163" t="s">
        <v>47</v>
      </c>
      <c r="D307" s="163" t="s">
        <v>47</v>
      </c>
      <c r="E307" s="211"/>
      <c r="F307" s="211"/>
      <c r="G307" s="189" t="s">
        <v>2921</v>
      </c>
      <c r="H307" s="160" t="s">
        <v>47</v>
      </c>
      <c r="I307" s="160" t="s">
        <v>47</v>
      </c>
      <c r="J307" s="160" t="s">
        <v>47</v>
      </c>
      <c r="K307" s="209" t="str">
        <f t="shared" si="71"/>
        <v/>
      </c>
      <c r="L307" s="209" t="str">
        <f t="shared" si="72"/>
        <v/>
      </c>
      <c r="M307" s="189" t="s">
        <v>47</v>
      </c>
    </row>
    <row r="308" s="199" customFormat="1" ht="23" customHeight="1" spans="1:13">
      <c r="A308" s="189" t="s">
        <v>47</v>
      </c>
      <c r="B308" s="163" t="s">
        <v>47</v>
      </c>
      <c r="C308" s="163" t="s">
        <v>47</v>
      </c>
      <c r="D308" s="163" t="s">
        <v>47</v>
      </c>
      <c r="E308" s="211"/>
      <c r="F308" s="211"/>
      <c r="G308" s="189" t="s">
        <v>2355</v>
      </c>
      <c r="H308" s="208">
        <f t="shared" ref="H308:J308" si="79">SUM(H309)</f>
        <v>0</v>
      </c>
      <c r="I308" s="208">
        <f t="shared" si="79"/>
        <v>28</v>
      </c>
      <c r="J308" s="208">
        <f t="shared" si="79"/>
        <v>1</v>
      </c>
      <c r="K308" s="209" t="str">
        <f t="shared" si="71"/>
        <v/>
      </c>
      <c r="L308" s="209">
        <f t="shared" si="72"/>
        <v>0.0357142857142857</v>
      </c>
      <c r="M308" s="189" t="s">
        <v>47</v>
      </c>
    </row>
    <row r="309" s="199" customFormat="1" ht="23" customHeight="1" spans="1:13">
      <c r="A309" s="189" t="s">
        <v>47</v>
      </c>
      <c r="B309" s="163" t="s">
        <v>47</v>
      </c>
      <c r="C309" s="163" t="s">
        <v>47</v>
      </c>
      <c r="D309" s="163" t="s">
        <v>47</v>
      </c>
      <c r="E309" s="211"/>
      <c r="F309" s="211"/>
      <c r="G309" s="189" t="s">
        <v>2922</v>
      </c>
      <c r="H309" s="208">
        <f t="shared" ref="H309:J309" si="80">SUM(H310:H324)</f>
        <v>0</v>
      </c>
      <c r="I309" s="208">
        <f t="shared" si="80"/>
        <v>28</v>
      </c>
      <c r="J309" s="208">
        <f t="shared" si="80"/>
        <v>1</v>
      </c>
      <c r="K309" s="209" t="str">
        <f t="shared" si="71"/>
        <v/>
      </c>
      <c r="L309" s="209">
        <f t="shared" si="72"/>
        <v>0.0357142857142857</v>
      </c>
      <c r="M309" s="189" t="s">
        <v>47</v>
      </c>
    </row>
    <row r="310" s="199" customFormat="1" ht="23" customHeight="1" spans="1:13">
      <c r="A310" s="189" t="s">
        <v>47</v>
      </c>
      <c r="B310" s="163" t="s">
        <v>47</v>
      </c>
      <c r="C310" s="163" t="s">
        <v>47</v>
      </c>
      <c r="D310" s="163" t="s">
        <v>47</v>
      </c>
      <c r="E310" s="211"/>
      <c r="F310" s="211"/>
      <c r="G310" s="189" t="s">
        <v>2923</v>
      </c>
      <c r="H310" s="160" t="s">
        <v>47</v>
      </c>
      <c r="I310" s="160" t="s">
        <v>47</v>
      </c>
      <c r="J310" s="160" t="s">
        <v>47</v>
      </c>
      <c r="K310" s="209" t="str">
        <f t="shared" si="71"/>
        <v/>
      </c>
      <c r="L310" s="209" t="str">
        <f t="shared" si="72"/>
        <v/>
      </c>
      <c r="M310" s="189" t="s">
        <v>47</v>
      </c>
    </row>
    <row r="311" s="199" customFormat="1" ht="23" customHeight="1" spans="1:13">
      <c r="A311" s="189" t="s">
        <v>47</v>
      </c>
      <c r="B311" s="163" t="s">
        <v>47</v>
      </c>
      <c r="C311" s="163" t="s">
        <v>47</v>
      </c>
      <c r="D311" s="163" t="s">
        <v>47</v>
      </c>
      <c r="E311" s="211"/>
      <c r="F311" s="211"/>
      <c r="G311" s="189" t="s">
        <v>2924</v>
      </c>
      <c r="H311" s="160" t="s">
        <v>47</v>
      </c>
      <c r="I311" s="160" t="s">
        <v>47</v>
      </c>
      <c r="J311" s="160" t="s">
        <v>47</v>
      </c>
      <c r="K311" s="209" t="str">
        <f t="shared" si="71"/>
        <v/>
      </c>
      <c r="L311" s="209" t="str">
        <f t="shared" si="72"/>
        <v/>
      </c>
      <c r="M311" s="189" t="s">
        <v>47</v>
      </c>
    </row>
    <row r="312" s="199" customFormat="1" ht="23" customHeight="1" spans="1:13">
      <c r="A312" s="189" t="s">
        <v>47</v>
      </c>
      <c r="B312" s="163" t="s">
        <v>47</v>
      </c>
      <c r="C312" s="163" t="s">
        <v>47</v>
      </c>
      <c r="D312" s="163" t="s">
        <v>47</v>
      </c>
      <c r="E312" s="211"/>
      <c r="F312" s="211"/>
      <c r="G312" s="189" t="s">
        <v>2925</v>
      </c>
      <c r="H312" s="160" t="s">
        <v>47</v>
      </c>
      <c r="I312" s="160">
        <v>28</v>
      </c>
      <c r="J312" s="160">
        <v>1</v>
      </c>
      <c r="K312" s="209" t="str">
        <f t="shared" si="71"/>
        <v/>
      </c>
      <c r="L312" s="209">
        <f t="shared" si="72"/>
        <v>0.0357142857142857</v>
      </c>
      <c r="M312" s="189" t="s">
        <v>47</v>
      </c>
    </row>
    <row r="313" s="199" customFormat="1" ht="23" customHeight="1" spans="1:13">
      <c r="A313" s="189" t="s">
        <v>47</v>
      </c>
      <c r="B313" s="163" t="s">
        <v>47</v>
      </c>
      <c r="C313" s="163" t="s">
        <v>47</v>
      </c>
      <c r="D313" s="163" t="s">
        <v>47</v>
      </c>
      <c r="E313" s="211"/>
      <c r="F313" s="211"/>
      <c r="G313" s="189" t="s">
        <v>2926</v>
      </c>
      <c r="H313" s="160" t="s">
        <v>47</v>
      </c>
      <c r="I313" s="160" t="s">
        <v>47</v>
      </c>
      <c r="J313" s="160" t="s">
        <v>47</v>
      </c>
      <c r="K313" s="209" t="str">
        <f t="shared" si="71"/>
        <v/>
      </c>
      <c r="L313" s="209" t="str">
        <f t="shared" si="72"/>
        <v/>
      </c>
      <c r="M313" s="189" t="s">
        <v>47</v>
      </c>
    </row>
    <row r="314" s="199" customFormat="1" ht="23" customHeight="1" spans="1:13">
      <c r="A314" s="189" t="s">
        <v>47</v>
      </c>
      <c r="B314" s="163" t="s">
        <v>47</v>
      </c>
      <c r="C314" s="163" t="s">
        <v>47</v>
      </c>
      <c r="D314" s="163" t="s">
        <v>47</v>
      </c>
      <c r="E314" s="211"/>
      <c r="F314" s="211"/>
      <c r="G314" s="189" t="s">
        <v>2927</v>
      </c>
      <c r="H314" s="160" t="s">
        <v>47</v>
      </c>
      <c r="I314" s="160" t="s">
        <v>47</v>
      </c>
      <c r="J314" s="160" t="s">
        <v>47</v>
      </c>
      <c r="K314" s="209" t="str">
        <f t="shared" si="71"/>
        <v/>
      </c>
      <c r="L314" s="209" t="str">
        <f t="shared" si="72"/>
        <v/>
      </c>
      <c r="M314" s="189" t="s">
        <v>47</v>
      </c>
    </row>
    <row r="315" s="199" customFormat="1" ht="23" customHeight="1" spans="1:13">
      <c r="A315" s="189" t="s">
        <v>47</v>
      </c>
      <c r="B315" s="163" t="s">
        <v>47</v>
      </c>
      <c r="C315" s="163" t="s">
        <v>47</v>
      </c>
      <c r="D315" s="163" t="s">
        <v>47</v>
      </c>
      <c r="E315" s="211"/>
      <c r="F315" s="211"/>
      <c r="G315" s="189" t="s">
        <v>2928</v>
      </c>
      <c r="H315" s="160" t="s">
        <v>47</v>
      </c>
      <c r="I315" s="160" t="s">
        <v>47</v>
      </c>
      <c r="J315" s="160" t="s">
        <v>47</v>
      </c>
      <c r="K315" s="209" t="str">
        <f t="shared" si="71"/>
        <v/>
      </c>
      <c r="L315" s="209" t="str">
        <f t="shared" si="72"/>
        <v/>
      </c>
      <c r="M315" s="189" t="s">
        <v>47</v>
      </c>
    </row>
    <row r="316" s="199" customFormat="1" ht="23" customHeight="1" spans="1:13">
      <c r="A316" s="189" t="s">
        <v>47</v>
      </c>
      <c r="B316" s="163" t="s">
        <v>47</v>
      </c>
      <c r="C316" s="163" t="s">
        <v>47</v>
      </c>
      <c r="D316" s="163" t="s">
        <v>47</v>
      </c>
      <c r="E316" s="211"/>
      <c r="F316" s="211"/>
      <c r="G316" s="189" t="s">
        <v>2929</v>
      </c>
      <c r="H316" s="160" t="s">
        <v>47</v>
      </c>
      <c r="I316" s="160" t="s">
        <v>47</v>
      </c>
      <c r="J316" s="160" t="s">
        <v>47</v>
      </c>
      <c r="K316" s="209" t="str">
        <f t="shared" si="71"/>
        <v/>
      </c>
      <c r="L316" s="209" t="str">
        <f t="shared" si="72"/>
        <v/>
      </c>
      <c r="M316" s="189" t="s">
        <v>47</v>
      </c>
    </row>
    <row r="317" s="199" customFormat="1" ht="23" customHeight="1" spans="1:13">
      <c r="A317" s="189" t="s">
        <v>47</v>
      </c>
      <c r="B317" s="163" t="s">
        <v>47</v>
      </c>
      <c r="C317" s="163" t="s">
        <v>47</v>
      </c>
      <c r="D317" s="163" t="s">
        <v>47</v>
      </c>
      <c r="E317" s="211"/>
      <c r="F317" s="211"/>
      <c r="G317" s="189" t="s">
        <v>2930</v>
      </c>
      <c r="H317" s="160" t="s">
        <v>47</v>
      </c>
      <c r="I317" s="160" t="s">
        <v>47</v>
      </c>
      <c r="J317" s="160" t="s">
        <v>47</v>
      </c>
      <c r="K317" s="209" t="str">
        <f t="shared" si="71"/>
        <v/>
      </c>
      <c r="L317" s="209" t="str">
        <f t="shared" si="72"/>
        <v/>
      </c>
      <c r="M317" s="189" t="s">
        <v>47</v>
      </c>
    </row>
    <row r="318" s="199" customFormat="1" ht="23" customHeight="1" spans="1:13">
      <c r="A318" s="189" t="s">
        <v>47</v>
      </c>
      <c r="B318" s="163" t="s">
        <v>47</v>
      </c>
      <c r="C318" s="163" t="s">
        <v>47</v>
      </c>
      <c r="D318" s="163" t="s">
        <v>47</v>
      </c>
      <c r="E318" s="211"/>
      <c r="F318" s="211"/>
      <c r="G318" s="189" t="s">
        <v>2931</v>
      </c>
      <c r="H318" s="160" t="s">
        <v>47</v>
      </c>
      <c r="I318" s="160" t="s">
        <v>47</v>
      </c>
      <c r="J318" s="160" t="s">
        <v>47</v>
      </c>
      <c r="K318" s="209" t="str">
        <f t="shared" si="71"/>
        <v/>
      </c>
      <c r="L318" s="209" t="str">
        <f t="shared" si="72"/>
        <v/>
      </c>
      <c r="M318" s="189" t="s">
        <v>47</v>
      </c>
    </row>
    <row r="319" s="199" customFormat="1" ht="23" customHeight="1" spans="1:13">
      <c r="A319" s="189" t="s">
        <v>47</v>
      </c>
      <c r="B319" s="163" t="s">
        <v>47</v>
      </c>
      <c r="C319" s="163" t="s">
        <v>47</v>
      </c>
      <c r="D319" s="163" t="s">
        <v>47</v>
      </c>
      <c r="E319" s="211"/>
      <c r="F319" s="211"/>
      <c r="G319" s="189" t="s">
        <v>2932</v>
      </c>
      <c r="H319" s="160" t="s">
        <v>47</v>
      </c>
      <c r="I319" s="160" t="s">
        <v>47</v>
      </c>
      <c r="J319" s="160" t="s">
        <v>47</v>
      </c>
      <c r="K319" s="209" t="str">
        <f t="shared" si="71"/>
        <v/>
      </c>
      <c r="L319" s="209" t="str">
        <f t="shared" si="72"/>
        <v/>
      </c>
      <c r="M319" s="189" t="s">
        <v>47</v>
      </c>
    </row>
    <row r="320" s="199" customFormat="1" ht="23" customHeight="1" spans="1:13">
      <c r="A320" s="189" t="s">
        <v>47</v>
      </c>
      <c r="B320" s="163" t="s">
        <v>47</v>
      </c>
      <c r="C320" s="163" t="s">
        <v>47</v>
      </c>
      <c r="D320" s="163" t="s">
        <v>47</v>
      </c>
      <c r="E320" s="211"/>
      <c r="F320" s="211"/>
      <c r="G320" s="189" t="s">
        <v>2933</v>
      </c>
      <c r="H320" s="160" t="s">
        <v>47</v>
      </c>
      <c r="I320" s="160" t="s">
        <v>47</v>
      </c>
      <c r="J320" s="160" t="s">
        <v>47</v>
      </c>
      <c r="K320" s="209" t="str">
        <f t="shared" si="71"/>
        <v/>
      </c>
      <c r="L320" s="209" t="str">
        <f t="shared" si="72"/>
        <v/>
      </c>
      <c r="M320" s="189" t="s">
        <v>47</v>
      </c>
    </row>
    <row r="321" s="199" customFormat="1" ht="23" customHeight="1" spans="1:13">
      <c r="A321" s="189" t="s">
        <v>47</v>
      </c>
      <c r="B321" s="163" t="s">
        <v>47</v>
      </c>
      <c r="C321" s="163" t="s">
        <v>47</v>
      </c>
      <c r="D321" s="163" t="s">
        <v>47</v>
      </c>
      <c r="E321" s="211"/>
      <c r="F321" s="211"/>
      <c r="G321" s="189" t="s">
        <v>2934</v>
      </c>
      <c r="H321" s="160" t="s">
        <v>47</v>
      </c>
      <c r="I321" s="160" t="s">
        <v>47</v>
      </c>
      <c r="J321" s="160" t="s">
        <v>47</v>
      </c>
      <c r="K321" s="209" t="str">
        <f t="shared" si="71"/>
        <v/>
      </c>
      <c r="L321" s="209" t="str">
        <f t="shared" si="72"/>
        <v/>
      </c>
      <c r="M321" s="189" t="s">
        <v>47</v>
      </c>
    </row>
    <row r="322" s="199" customFormat="1" ht="23" customHeight="1" spans="1:13">
      <c r="A322" s="189" t="s">
        <v>47</v>
      </c>
      <c r="B322" s="163" t="s">
        <v>47</v>
      </c>
      <c r="C322" s="163" t="s">
        <v>47</v>
      </c>
      <c r="D322" s="163" t="s">
        <v>47</v>
      </c>
      <c r="E322" s="211"/>
      <c r="F322" s="211"/>
      <c r="G322" s="189" t="s">
        <v>2935</v>
      </c>
      <c r="H322" s="160" t="s">
        <v>47</v>
      </c>
      <c r="I322" s="160" t="s">
        <v>47</v>
      </c>
      <c r="J322" s="160" t="s">
        <v>47</v>
      </c>
      <c r="K322" s="209" t="str">
        <f t="shared" si="71"/>
        <v/>
      </c>
      <c r="L322" s="209" t="str">
        <f t="shared" si="72"/>
        <v/>
      </c>
      <c r="M322" s="189" t="s">
        <v>47</v>
      </c>
    </row>
    <row r="323" s="199" customFormat="1" ht="23" customHeight="1" spans="1:13">
      <c r="A323" s="189" t="s">
        <v>47</v>
      </c>
      <c r="B323" s="163" t="s">
        <v>47</v>
      </c>
      <c r="C323" s="163" t="s">
        <v>47</v>
      </c>
      <c r="D323" s="163" t="s">
        <v>47</v>
      </c>
      <c r="E323" s="211"/>
      <c r="F323" s="211"/>
      <c r="G323" s="189" t="s">
        <v>2936</v>
      </c>
      <c r="H323" s="160" t="s">
        <v>47</v>
      </c>
      <c r="I323" s="160" t="s">
        <v>47</v>
      </c>
      <c r="J323" s="160" t="s">
        <v>47</v>
      </c>
      <c r="K323" s="209" t="str">
        <f t="shared" si="71"/>
        <v/>
      </c>
      <c r="L323" s="209" t="str">
        <f t="shared" si="72"/>
        <v/>
      </c>
      <c r="M323" s="189" t="s">
        <v>47</v>
      </c>
    </row>
    <row r="324" s="199" customFormat="1" ht="23" customHeight="1" spans="1:13">
      <c r="A324" s="189" t="s">
        <v>47</v>
      </c>
      <c r="B324" s="163" t="s">
        <v>47</v>
      </c>
      <c r="C324" s="163" t="s">
        <v>47</v>
      </c>
      <c r="D324" s="163" t="s">
        <v>47</v>
      </c>
      <c r="E324" s="211"/>
      <c r="F324" s="211"/>
      <c r="G324" s="189" t="s">
        <v>2937</v>
      </c>
      <c r="H324" s="160" t="s">
        <v>47</v>
      </c>
      <c r="I324" s="160" t="s">
        <v>47</v>
      </c>
      <c r="J324" s="160" t="s">
        <v>47</v>
      </c>
      <c r="K324" s="209" t="str">
        <f t="shared" si="71"/>
        <v/>
      </c>
      <c r="L324" s="209" t="str">
        <f t="shared" si="72"/>
        <v/>
      </c>
      <c r="M324" s="189" t="s">
        <v>47</v>
      </c>
    </row>
    <row r="325" s="199" customFormat="1" ht="23" customHeight="1" spans="1:13">
      <c r="A325" s="189" t="s">
        <v>47</v>
      </c>
      <c r="B325" s="163" t="s">
        <v>47</v>
      </c>
      <c r="C325" s="163" t="s">
        <v>47</v>
      </c>
      <c r="D325" s="163" t="s">
        <v>47</v>
      </c>
      <c r="E325" s="211"/>
      <c r="F325" s="211"/>
      <c r="G325" s="189" t="s">
        <v>2938</v>
      </c>
      <c r="H325" s="208">
        <f t="shared" ref="H325:J325" si="81">SUM(H326,H339)</f>
        <v>0</v>
      </c>
      <c r="I325" s="208">
        <f t="shared" si="81"/>
        <v>26</v>
      </c>
      <c r="J325" s="208">
        <f t="shared" si="81"/>
        <v>0</v>
      </c>
      <c r="K325" s="209" t="str">
        <f t="shared" si="71"/>
        <v/>
      </c>
      <c r="L325" s="209">
        <f t="shared" si="72"/>
        <v>0</v>
      </c>
      <c r="M325" s="189" t="s">
        <v>47</v>
      </c>
    </row>
    <row r="326" s="199" customFormat="1" ht="23" customHeight="1" spans="1:13">
      <c r="A326" s="189" t="s">
        <v>47</v>
      </c>
      <c r="B326" s="163" t="s">
        <v>47</v>
      </c>
      <c r="C326" s="163" t="s">
        <v>47</v>
      </c>
      <c r="D326" s="163" t="s">
        <v>47</v>
      </c>
      <c r="E326" s="211"/>
      <c r="F326" s="211"/>
      <c r="G326" s="189" t="s">
        <v>2939</v>
      </c>
      <c r="H326" s="208">
        <f t="shared" ref="H326:J326" si="82">SUM(H327:H338)</f>
        <v>0</v>
      </c>
      <c r="I326" s="208">
        <f t="shared" si="82"/>
        <v>0</v>
      </c>
      <c r="J326" s="208">
        <f t="shared" si="82"/>
        <v>0</v>
      </c>
      <c r="K326" s="209" t="str">
        <f t="shared" si="71"/>
        <v/>
      </c>
      <c r="L326" s="209" t="str">
        <f t="shared" si="72"/>
        <v/>
      </c>
      <c r="M326" s="189" t="s">
        <v>47</v>
      </c>
    </row>
    <row r="327" s="199" customFormat="1" ht="23" customHeight="1" spans="1:13">
      <c r="A327" s="189" t="s">
        <v>47</v>
      </c>
      <c r="B327" s="163" t="s">
        <v>47</v>
      </c>
      <c r="C327" s="163" t="s">
        <v>47</v>
      </c>
      <c r="D327" s="163" t="s">
        <v>47</v>
      </c>
      <c r="E327" s="211"/>
      <c r="F327" s="211"/>
      <c r="G327" s="189" t="s">
        <v>2940</v>
      </c>
      <c r="H327" s="160" t="s">
        <v>47</v>
      </c>
      <c r="I327" s="160" t="s">
        <v>47</v>
      </c>
      <c r="J327" s="160" t="s">
        <v>47</v>
      </c>
      <c r="K327" s="209" t="str">
        <f t="shared" ref="K327:K345" si="83">IFERROR($J327/H327,"")</f>
        <v/>
      </c>
      <c r="L327" s="209" t="str">
        <f t="shared" ref="L327:L345" si="84">IFERROR($J327/I327,"")</f>
        <v/>
      </c>
      <c r="M327" s="189" t="s">
        <v>47</v>
      </c>
    </row>
    <row r="328" s="199" customFormat="1" ht="23" customHeight="1" spans="1:13">
      <c r="A328" s="189" t="s">
        <v>47</v>
      </c>
      <c r="B328" s="163" t="s">
        <v>47</v>
      </c>
      <c r="C328" s="163" t="s">
        <v>47</v>
      </c>
      <c r="D328" s="163" t="s">
        <v>47</v>
      </c>
      <c r="E328" s="211"/>
      <c r="F328" s="211"/>
      <c r="G328" s="189" t="s">
        <v>2941</v>
      </c>
      <c r="H328" s="160" t="s">
        <v>47</v>
      </c>
      <c r="I328" s="160" t="s">
        <v>47</v>
      </c>
      <c r="J328" s="160" t="s">
        <v>47</v>
      </c>
      <c r="K328" s="209" t="str">
        <f t="shared" si="83"/>
        <v/>
      </c>
      <c r="L328" s="209" t="str">
        <f t="shared" si="84"/>
        <v/>
      </c>
      <c r="M328" s="189" t="s">
        <v>47</v>
      </c>
    </row>
    <row r="329" s="199" customFormat="1" ht="23" customHeight="1" spans="1:13">
      <c r="A329" s="189" t="s">
        <v>47</v>
      </c>
      <c r="B329" s="163" t="s">
        <v>47</v>
      </c>
      <c r="C329" s="163" t="s">
        <v>47</v>
      </c>
      <c r="D329" s="163" t="s">
        <v>47</v>
      </c>
      <c r="E329" s="211"/>
      <c r="F329" s="211"/>
      <c r="G329" s="189" t="s">
        <v>2942</v>
      </c>
      <c r="H329" s="160" t="s">
        <v>47</v>
      </c>
      <c r="I329" s="160" t="s">
        <v>47</v>
      </c>
      <c r="J329" s="160" t="s">
        <v>47</v>
      </c>
      <c r="K329" s="209" t="str">
        <f t="shared" si="83"/>
        <v/>
      </c>
      <c r="L329" s="209" t="str">
        <f t="shared" si="84"/>
        <v/>
      </c>
      <c r="M329" s="189" t="s">
        <v>47</v>
      </c>
    </row>
    <row r="330" s="199" customFormat="1" ht="23" customHeight="1" spans="1:13">
      <c r="A330" s="189" t="s">
        <v>47</v>
      </c>
      <c r="B330" s="163" t="s">
        <v>47</v>
      </c>
      <c r="C330" s="163" t="s">
        <v>47</v>
      </c>
      <c r="D330" s="163" t="s">
        <v>47</v>
      </c>
      <c r="E330" s="211"/>
      <c r="F330" s="211"/>
      <c r="G330" s="189" t="s">
        <v>2943</v>
      </c>
      <c r="H330" s="160" t="s">
        <v>47</v>
      </c>
      <c r="I330" s="160" t="s">
        <v>47</v>
      </c>
      <c r="J330" s="160" t="s">
        <v>47</v>
      </c>
      <c r="K330" s="209" t="str">
        <f t="shared" si="83"/>
        <v/>
      </c>
      <c r="L330" s="209" t="str">
        <f t="shared" si="84"/>
        <v/>
      </c>
      <c r="M330" s="189" t="s">
        <v>47</v>
      </c>
    </row>
    <row r="331" s="199" customFormat="1" ht="23" customHeight="1" spans="1:13">
      <c r="A331" s="189" t="s">
        <v>47</v>
      </c>
      <c r="B331" s="163" t="s">
        <v>47</v>
      </c>
      <c r="C331" s="163" t="s">
        <v>47</v>
      </c>
      <c r="D331" s="163" t="s">
        <v>47</v>
      </c>
      <c r="E331" s="211"/>
      <c r="F331" s="211"/>
      <c r="G331" s="189" t="s">
        <v>2944</v>
      </c>
      <c r="H331" s="160" t="s">
        <v>47</v>
      </c>
      <c r="I331" s="160" t="s">
        <v>47</v>
      </c>
      <c r="J331" s="160" t="s">
        <v>47</v>
      </c>
      <c r="K331" s="209" t="str">
        <f t="shared" si="83"/>
        <v/>
      </c>
      <c r="L331" s="209" t="str">
        <f t="shared" si="84"/>
        <v/>
      </c>
      <c r="M331" s="189" t="s">
        <v>47</v>
      </c>
    </row>
    <row r="332" s="199" customFormat="1" ht="23" customHeight="1" spans="1:13">
      <c r="A332" s="189" t="s">
        <v>47</v>
      </c>
      <c r="B332" s="163" t="s">
        <v>47</v>
      </c>
      <c r="C332" s="163" t="s">
        <v>47</v>
      </c>
      <c r="D332" s="163" t="s">
        <v>47</v>
      </c>
      <c r="E332" s="211"/>
      <c r="F332" s="211"/>
      <c r="G332" s="189" t="s">
        <v>2945</v>
      </c>
      <c r="H332" s="160" t="s">
        <v>47</v>
      </c>
      <c r="I332" s="160" t="s">
        <v>47</v>
      </c>
      <c r="J332" s="160" t="s">
        <v>47</v>
      </c>
      <c r="K332" s="209" t="str">
        <f t="shared" si="83"/>
        <v/>
      </c>
      <c r="L332" s="209" t="str">
        <f t="shared" si="84"/>
        <v/>
      </c>
      <c r="M332" s="189" t="s">
        <v>47</v>
      </c>
    </row>
    <row r="333" s="199" customFormat="1" ht="23" customHeight="1" spans="1:13">
      <c r="A333" s="189" t="s">
        <v>47</v>
      </c>
      <c r="B333" s="163" t="s">
        <v>47</v>
      </c>
      <c r="C333" s="163" t="s">
        <v>47</v>
      </c>
      <c r="D333" s="163" t="s">
        <v>47</v>
      </c>
      <c r="E333" s="211"/>
      <c r="F333" s="211"/>
      <c r="G333" s="189" t="s">
        <v>2946</v>
      </c>
      <c r="H333" s="160" t="s">
        <v>47</v>
      </c>
      <c r="I333" s="160" t="s">
        <v>47</v>
      </c>
      <c r="J333" s="160" t="s">
        <v>47</v>
      </c>
      <c r="K333" s="209" t="str">
        <f t="shared" si="83"/>
        <v/>
      </c>
      <c r="L333" s="209" t="str">
        <f t="shared" si="84"/>
        <v/>
      </c>
      <c r="M333" s="189" t="s">
        <v>47</v>
      </c>
    </row>
    <row r="334" s="199" customFormat="1" ht="23" customHeight="1" spans="1:13">
      <c r="A334" s="189" t="s">
        <v>47</v>
      </c>
      <c r="B334" s="163" t="s">
        <v>47</v>
      </c>
      <c r="C334" s="163" t="s">
        <v>47</v>
      </c>
      <c r="D334" s="163" t="s">
        <v>47</v>
      </c>
      <c r="E334" s="211"/>
      <c r="F334" s="211"/>
      <c r="G334" s="189" t="s">
        <v>2947</v>
      </c>
      <c r="H334" s="160" t="s">
        <v>47</v>
      </c>
      <c r="I334" s="160" t="s">
        <v>47</v>
      </c>
      <c r="J334" s="160" t="s">
        <v>47</v>
      </c>
      <c r="K334" s="209" t="str">
        <f t="shared" si="83"/>
        <v/>
      </c>
      <c r="L334" s="209" t="str">
        <f t="shared" si="84"/>
        <v/>
      </c>
      <c r="M334" s="189" t="s">
        <v>47</v>
      </c>
    </row>
    <row r="335" s="199" customFormat="1" ht="23" customHeight="1" spans="1:13">
      <c r="A335" s="189" t="s">
        <v>47</v>
      </c>
      <c r="B335" s="163" t="s">
        <v>47</v>
      </c>
      <c r="C335" s="163" t="s">
        <v>47</v>
      </c>
      <c r="D335" s="163" t="s">
        <v>47</v>
      </c>
      <c r="E335" s="211"/>
      <c r="F335" s="211"/>
      <c r="G335" s="189" t="s">
        <v>2948</v>
      </c>
      <c r="H335" s="160" t="s">
        <v>47</v>
      </c>
      <c r="I335" s="160" t="s">
        <v>47</v>
      </c>
      <c r="J335" s="160" t="s">
        <v>47</v>
      </c>
      <c r="K335" s="209" t="str">
        <f t="shared" si="83"/>
        <v/>
      </c>
      <c r="L335" s="209" t="str">
        <f t="shared" si="84"/>
        <v/>
      </c>
      <c r="M335" s="189" t="s">
        <v>47</v>
      </c>
    </row>
    <row r="336" s="199" customFormat="1" ht="23" customHeight="1" spans="1:13">
      <c r="A336" s="189" t="s">
        <v>47</v>
      </c>
      <c r="B336" s="163" t="s">
        <v>47</v>
      </c>
      <c r="C336" s="163" t="s">
        <v>47</v>
      </c>
      <c r="D336" s="163" t="s">
        <v>47</v>
      </c>
      <c r="E336" s="211"/>
      <c r="F336" s="211"/>
      <c r="G336" s="189" t="s">
        <v>2949</v>
      </c>
      <c r="H336" s="160" t="s">
        <v>47</v>
      </c>
      <c r="I336" s="160" t="s">
        <v>47</v>
      </c>
      <c r="J336" s="160" t="s">
        <v>47</v>
      </c>
      <c r="K336" s="209" t="str">
        <f t="shared" si="83"/>
        <v/>
      </c>
      <c r="L336" s="209" t="str">
        <f t="shared" si="84"/>
        <v/>
      </c>
      <c r="M336" s="189" t="s">
        <v>47</v>
      </c>
    </row>
    <row r="337" s="199" customFormat="1" ht="23" customHeight="1" spans="1:13">
      <c r="A337" s="189" t="s">
        <v>47</v>
      </c>
      <c r="B337" s="163" t="s">
        <v>47</v>
      </c>
      <c r="C337" s="163" t="s">
        <v>47</v>
      </c>
      <c r="D337" s="163" t="s">
        <v>47</v>
      </c>
      <c r="E337" s="211"/>
      <c r="F337" s="211"/>
      <c r="G337" s="189" t="s">
        <v>2950</v>
      </c>
      <c r="H337" s="160" t="s">
        <v>47</v>
      </c>
      <c r="I337" s="160" t="s">
        <v>47</v>
      </c>
      <c r="J337" s="160" t="s">
        <v>47</v>
      </c>
      <c r="K337" s="209" t="str">
        <f t="shared" si="83"/>
        <v/>
      </c>
      <c r="L337" s="209" t="str">
        <f t="shared" si="84"/>
        <v/>
      </c>
      <c r="M337" s="189" t="s">
        <v>47</v>
      </c>
    </row>
    <row r="338" s="199" customFormat="1" ht="23" customHeight="1" spans="1:13">
      <c r="A338" s="189" t="s">
        <v>47</v>
      </c>
      <c r="B338" s="163" t="s">
        <v>47</v>
      </c>
      <c r="C338" s="163" t="s">
        <v>47</v>
      </c>
      <c r="D338" s="163" t="s">
        <v>47</v>
      </c>
      <c r="E338" s="211"/>
      <c r="F338" s="211"/>
      <c r="G338" s="189" t="s">
        <v>2951</v>
      </c>
      <c r="H338" s="160" t="s">
        <v>47</v>
      </c>
      <c r="I338" s="160" t="s">
        <v>47</v>
      </c>
      <c r="J338" s="160" t="s">
        <v>47</v>
      </c>
      <c r="K338" s="209" t="str">
        <f t="shared" si="83"/>
        <v/>
      </c>
      <c r="L338" s="209" t="str">
        <f t="shared" si="84"/>
        <v/>
      </c>
      <c r="M338" s="189" t="s">
        <v>47</v>
      </c>
    </row>
    <row r="339" s="199" customFormat="1" ht="23" customHeight="1" spans="1:13">
      <c r="A339" s="189" t="s">
        <v>47</v>
      </c>
      <c r="B339" s="163" t="s">
        <v>47</v>
      </c>
      <c r="C339" s="163" t="s">
        <v>47</v>
      </c>
      <c r="D339" s="163" t="s">
        <v>47</v>
      </c>
      <c r="E339" s="211"/>
      <c r="F339" s="211"/>
      <c r="G339" s="189" t="s">
        <v>2952</v>
      </c>
      <c r="H339" s="208">
        <f t="shared" ref="H339:J339" si="85">SUM(H340:H345)</f>
        <v>0</v>
      </c>
      <c r="I339" s="208">
        <f t="shared" si="85"/>
        <v>26</v>
      </c>
      <c r="J339" s="208">
        <f t="shared" si="85"/>
        <v>0</v>
      </c>
      <c r="K339" s="209" t="str">
        <f t="shared" si="83"/>
        <v/>
      </c>
      <c r="L339" s="209">
        <f t="shared" si="84"/>
        <v>0</v>
      </c>
      <c r="M339" s="189" t="s">
        <v>47</v>
      </c>
    </row>
    <row r="340" s="199" customFormat="1" ht="23" customHeight="1" spans="1:13">
      <c r="A340" s="189" t="s">
        <v>47</v>
      </c>
      <c r="B340" s="163" t="s">
        <v>47</v>
      </c>
      <c r="C340" s="163" t="s">
        <v>47</v>
      </c>
      <c r="D340" s="163" t="s">
        <v>47</v>
      </c>
      <c r="E340" s="211"/>
      <c r="F340" s="211"/>
      <c r="G340" s="189" t="s">
        <v>1927</v>
      </c>
      <c r="H340" s="160" t="s">
        <v>47</v>
      </c>
      <c r="I340" s="160" t="s">
        <v>47</v>
      </c>
      <c r="J340" s="160" t="s">
        <v>47</v>
      </c>
      <c r="K340" s="209" t="str">
        <f t="shared" si="83"/>
        <v/>
      </c>
      <c r="L340" s="209" t="str">
        <f t="shared" si="84"/>
        <v/>
      </c>
      <c r="M340" s="189" t="s">
        <v>47</v>
      </c>
    </row>
    <row r="341" s="199" customFormat="1" ht="23" customHeight="1" spans="1:13">
      <c r="A341" s="189" t="s">
        <v>47</v>
      </c>
      <c r="B341" s="163" t="s">
        <v>47</v>
      </c>
      <c r="C341" s="163" t="s">
        <v>47</v>
      </c>
      <c r="D341" s="163" t="s">
        <v>47</v>
      </c>
      <c r="E341" s="211"/>
      <c r="F341" s="211"/>
      <c r="G341" s="189" t="s">
        <v>2026</v>
      </c>
      <c r="H341" s="160" t="s">
        <v>47</v>
      </c>
      <c r="I341" s="160" t="s">
        <v>47</v>
      </c>
      <c r="J341" s="160" t="s">
        <v>47</v>
      </c>
      <c r="K341" s="209" t="str">
        <f t="shared" si="83"/>
        <v/>
      </c>
      <c r="L341" s="209" t="str">
        <f t="shared" si="84"/>
        <v/>
      </c>
      <c r="M341" s="189" t="s">
        <v>47</v>
      </c>
    </row>
    <row r="342" s="199" customFormat="1" ht="23" customHeight="1" spans="1:13">
      <c r="A342" s="189" t="s">
        <v>47</v>
      </c>
      <c r="B342" s="163" t="s">
        <v>47</v>
      </c>
      <c r="C342" s="163" t="s">
        <v>47</v>
      </c>
      <c r="D342" s="163" t="s">
        <v>47</v>
      </c>
      <c r="E342" s="211"/>
      <c r="F342" s="211"/>
      <c r="G342" s="189" t="s">
        <v>2953</v>
      </c>
      <c r="H342" s="160" t="s">
        <v>47</v>
      </c>
      <c r="I342" s="160" t="s">
        <v>47</v>
      </c>
      <c r="J342" s="160" t="s">
        <v>47</v>
      </c>
      <c r="K342" s="209" t="str">
        <f t="shared" si="83"/>
        <v/>
      </c>
      <c r="L342" s="209" t="str">
        <f t="shared" si="84"/>
        <v/>
      </c>
      <c r="M342" s="189" t="s">
        <v>47</v>
      </c>
    </row>
    <row r="343" s="199" customFormat="1" ht="23" customHeight="1" spans="1:13">
      <c r="A343" s="189" t="s">
        <v>47</v>
      </c>
      <c r="B343" s="163" t="s">
        <v>47</v>
      </c>
      <c r="C343" s="163" t="s">
        <v>47</v>
      </c>
      <c r="D343" s="163" t="s">
        <v>47</v>
      </c>
      <c r="E343" s="211"/>
      <c r="F343" s="211"/>
      <c r="G343" s="189" t="s">
        <v>2954</v>
      </c>
      <c r="H343" s="160" t="s">
        <v>47</v>
      </c>
      <c r="I343" s="160" t="s">
        <v>47</v>
      </c>
      <c r="J343" s="160" t="s">
        <v>47</v>
      </c>
      <c r="K343" s="209" t="str">
        <f t="shared" si="83"/>
        <v/>
      </c>
      <c r="L343" s="209" t="str">
        <f t="shared" si="84"/>
        <v/>
      </c>
      <c r="M343" s="189" t="s">
        <v>47</v>
      </c>
    </row>
    <row r="344" s="199" customFormat="1" ht="23" customHeight="1" spans="1:13">
      <c r="A344" s="189" t="s">
        <v>47</v>
      </c>
      <c r="B344" s="163" t="s">
        <v>47</v>
      </c>
      <c r="C344" s="163" t="s">
        <v>47</v>
      </c>
      <c r="D344" s="163" t="s">
        <v>47</v>
      </c>
      <c r="E344" s="211"/>
      <c r="F344" s="211"/>
      <c r="G344" s="189" t="s">
        <v>2955</v>
      </c>
      <c r="H344" s="160" t="s">
        <v>47</v>
      </c>
      <c r="I344" s="160" t="s">
        <v>47</v>
      </c>
      <c r="J344" s="160" t="s">
        <v>47</v>
      </c>
      <c r="K344" s="209" t="str">
        <f t="shared" si="83"/>
        <v/>
      </c>
      <c r="L344" s="209" t="str">
        <f t="shared" si="84"/>
        <v/>
      </c>
      <c r="M344" s="189" t="s">
        <v>47</v>
      </c>
    </row>
    <row r="345" s="199" customFormat="1" ht="23" customHeight="1" spans="1:13">
      <c r="A345" s="189" t="s">
        <v>47</v>
      </c>
      <c r="B345" s="163" t="s">
        <v>47</v>
      </c>
      <c r="C345" s="163" t="s">
        <v>47</v>
      </c>
      <c r="D345" s="163" t="s">
        <v>47</v>
      </c>
      <c r="E345" s="211"/>
      <c r="F345" s="211"/>
      <c r="G345" s="189" t="s">
        <v>2956</v>
      </c>
      <c r="H345" s="160" t="s">
        <v>47</v>
      </c>
      <c r="I345" s="160">
        <v>26</v>
      </c>
      <c r="J345" s="160" t="s">
        <v>47</v>
      </c>
      <c r="K345" s="209" t="str">
        <f t="shared" si="83"/>
        <v/>
      </c>
      <c r="L345" s="209" t="str">
        <f t="shared" si="84"/>
        <v/>
      </c>
      <c r="M345" s="189" t="s">
        <v>47</v>
      </c>
    </row>
    <row r="346" s="199" customFormat="1" ht="23" customHeight="1" spans="1:13">
      <c r="A346" s="189" t="s">
        <v>47</v>
      </c>
      <c r="B346" s="163" t="s">
        <v>47</v>
      </c>
      <c r="C346" s="163" t="s">
        <v>47</v>
      </c>
      <c r="D346" s="163" t="s">
        <v>47</v>
      </c>
      <c r="E346" s="211"/>
      <c r="F346" s="211"/>
      <c r="G346" s="189" t="s">
        <v>47</v>
      </c>
      <c r="H346" s="163" t="s">
        <v>47</v>
      </c>
      <c r="I346" s="163" t="s">
        <v>47</v>
      </c>
      <c r="J346" s="163" t="s">
        <v>47</v>
      </c>
      <c r="K346" s="211"/>
      <c r="L346" s="211"/>
      <c r="M346" s="189" t="s">
        <v>47</v>
      </c>
    </row>
    <row r="347" s="199" customFormat="1" ht="23" customHeight="1" spans="1:13">
      <c r="A347" s="189" t="s">
        <v>47</v>
      </c>
      <c r="B347" s="163" t="s">
        <v>47</v>
      </c>
      <c r="C347" s="163" t="s">
        <v>47</v>
      </c>
      <c r="D347" s="163" t="s">
        <v>47</v>
      </c>
      <c r="E347" s="211"/>
      <c r="F347" s="211"/>
      <c r="G347" s="189" t="s">
        <v>47</v>
      </c>
      <c r="H347" s="163" t="s">
        <v>47</v>
      </c>
      <c r="I347" s="163" t="s">
        <v>47</v>
      </c>
      <c r="J347" s="163" t="s">
        <v>47</v>
      </c>
      <c r="K347" s="211"/>
      <c r="L347" s="211"/>
      <c r="M347" s="189" t="s">
        <v>47</v>
      </c>
    </row>
    <row r="348" s="199" customFormat="1" ht="23" customHeight="1" spans="1:13">
      <c r="A348" s="216" t="s">
        <v>2957</v>
      </c>
      <c r="B348" s="208">
        <f>SUM(B7,B41)</f>
        <v>59161</v>
      </c>
      <c r="C348" s="208">
        <f>SUM(C7,C41)</f>
        <v>59898</v>
      </c>
      <c r="D348" s="208">
        <f>SUM(D7,D41)</f>
        <v>51130</v>
      </c>
      <c r="E348" s="209">
        <f t="shared" ref="E348:E371" si="86">IFERROR($D348/B348,"")</f>
        <v>0.86425178749514</v>
      </c>
      <c r="F348" s="209">
        <f t="shared" ref="F348:F371" si="87">IFERROR($D348/C348,"")</f>
        <v>0.853617816955491</v>
      </c>
      <c r="G348" s="216" t="s">
        <v>2958</v>
      </c>
      <c r="H348" s="208">
        <f t="shared" ref="H348:J348" si="88">SUM(H7,H14,H29,H52,H57,H64,H80,H141,H180,H230,H240,H243,H247,H251,H255,H260,H291,H308,H325)</f>
        <v>19935</v>
      </c>
      <c r="I348" s="208">
        <f t="shared" si="88"/>
        <v>68152</v>
      </c>
      <c r="J348" s="208">
        <f t="shared" si="88"/>
        <v>27213</v>
      </c>
      <c r="K348" s="209">
        <f t="shared" ref="K348:K361" si="89">IFERROR($J348/H348,"")</f>
        <v>1.36508653122649</v>
      </c>
      <c r="L348" s="209">
        <f t="shared" ref="L348:L361" si="90">IFERROR($J348/I348,"")</f>
        <v>0.399298626599366</v>
      </c>
      <c r="M348" s="189" t="s">
        <v>47</v>
      </c>
    </row>
    <row r="349" s="199" customFormat="1" ht="23" customHeight="1" spans="1:13">
      <c r="A349" s="189" t="s">
        <v>2471</v>
      </c>
      <c r="B349" s="208">
        <f>SUM(B350,B352,B357,B359,B368,B370)</f>
        <v>3655</v>
      </c>
      <c r="C349" s="208">
        <f>SUM(C350,C352,C357,C359,C368,C370)</f>
        <v>50521</v>
      </c>
      <c r="D349" s="208">
        <f>SUM(D350,D352,D357,D359,D368,D370)</f>
        <v>9377</v>
      </c>
      <c r="E349" s="209">
        <f t="shared" si="86"/>
        <v>2.56552667578659</v>
      </c>
      <c r="F349" s="209">
        <f t="shared" si="87"/>
        <v>0.185605985629738</v>
      </c>
      <c r="G349" s="189" t="s">
        <v>2472</v>
      </c>
      <c r="H349" s="208">
        <f t="shared" ref="H349:J349" si="91">SUM(H350,H352,H356,H358,H360,H361)</f>
        <v>40633</v>
      </c>
      <c r="I349" s="208">
        <f t="shared" si="91"/>
        <v>15444</v>
      </c>
      <c r="J349" s="208">
        <f t="shared" si="91"/>
        <v>30956</v>
      </c>
      <c r="K349" s="209">
        <f t="shared" si="89"/>
        <v>0.761843821524377</v>
      </c>
      <c r="L349" s="209">
        <f t="shared" si="90"/>
        <v>2.004403004403</v>
      </c>
      <c r="M349" s="189" t="s">
        <v>47</v>
      </c>
    </row>
    <row r="350" s="199" customFormat="1" ht="23" customHeight="1" spans="1:13">
      <c r="A350" s="189" t="s">
        <v>2959</v>
      </c>
      <c r="B350" s="160">
        <v>559</v>
      </c>
      <c r="C350" s="160">
        <v>14834</v>
      </c>
      <c r="D350" s="160">
        <v>345</v>
      </c>
      <c r="E350" s="209">
        <f t="shared" si="86"/>
        <v>0.617173524150268</v>
      </c>
      <c r="F350" s="209">
        <f t="shared" si="87"/>
        <v>0.0232573816907105</v>
      </c>
      <c r="G350" s="189" t="s">
        <v>2960</v>
      </c>
      <c r="H350" s="160" t="s">
        <v>47</v>
      </c>
      <c r="I350" s="160" t="s">
        <v>47</v>
      </c>
      <c r="J350" s="160" t="s">
        <v>47</v>
      </c>
      <c r="K350" s="209" t="str">
        <f t="shared" si="89"/>
        <v/>
      </c>
      <c r="L350" s="209" t="str">
        <f t="shared" si="90"/>
        <v/>
      </c>
      <c r="M350" s="189" t="s">
        <v>47</v>
      </c>
    </row>
    <row r="351" s="199" customFormat="1" ht="23" customHeight="1" spans="1:13">
      <c r="A351" s="217" t="s">
        <v>2961</v>
      </c>
      <c r="B351" s="160" t="s">
        <v>47</v>
      </c>
      <c r="C351" s="160">
        <v>6361</v>
      </c>
      <c r="D351" s="160" t="s">
        <v>47</v>
      </c>
      <c r="E351" s="209" t="str">
        <f t="shared" si="86"/>
        <v/>
      </c>
      <c r="F351" s="209" t="str">
        <f t="shared" si="87"/>
        <v/>
      </c>
      <c r="G351" s="217" t="s">
        <v>2962</v>
      </c>
      <c r="H351" s="160" t="s">
        <v>47</v>
      </c>
      <c r="I351" s="160" t="s">
        <v>47</v>
      </c>
      <c r="J351" s="160" t="s">
        <v>47</v>
      </c>
      <c r="K351" s="209" t="str">
        <f t="shared" si="89"/>
        <v/>
      </c>
      <c r="L351" s="209" t="str">
        <f t="shared" si="90"/>
        <v/>
      </c>
      <c r="M351" s="189" t="s">
        <v>47</v>
      </c>
    </row>
    <row r="352" s="199" customFormat="1" ht="23" customHeight="1" spans="1:13">
      <c r="A352" s="189" t="s">
        <v>2963</v>
      </c>
      <c r="B352" s="208">
        <f>SUM(B353)</f>
        <v>0</v>
      </c>
      <c r="C352" s="208">
        <f>SUM(C353)</f>
        <v>0</v>
      </c>
      <c r="D352" s="208">
        <f>SUM(D353)</f>
        <v>0</v>
      </c>
      <c r="E352" s="209" t="str">
        <f t="shared" si="86"/>
        <v/>
      </c>
      <c r="F352" s="209" t="str">
        <f t="shared" si="87"/>
        <v/>
      </c>
      <c r="G352" s="189" t="s">
        <v>2964</v>
      </c>
      <c r="H352" s="208">
        <f t="shared" ref="H352:J352" si="92">SUM(H353:H355)</f>
        <v>0</v>
      </c>
      <c r="I352" s="208">
        <f t="shared" si="92"/>
        <v>1552</v>
      </c>
      <c r="J352" s="208">
        <f t="shared" si="92"/>
        <v>1801</v>
      </c>
      <c r="K352" s="209" t="str">
        <f t="shared" si="89"/>
        <v/>
      </c>
      <c r="L352" s="209">
        <f t="shared" si="90"/>
        <v>1.1604381443299</v>
      </c>
      <c r="M352" s="189" t="s">
        <v>47</v>
      </c>
    </row>
    <row r="353" s="199" customFormat="1" ht="23" customHeight="1" spans="1:13">
      <c r="A353" s="189" t="s">
        <v>2965</v>
      </c>
      <c r="B353" s="208">
        <f>SUM(B354:B356)</f>
        <v>0</v>
      </c>
      <c r="C353" s="208">
        <f>SUM(C354:C356)</f>
        <v>0</v>
      </c>
      <c r="D353" s="208">
        <f>SUM(D354:D356)</f>
        <v>0</v>
      </c>
      <c r="E353" s="209" t="str">
        <f t="shared" si="86"/>
        <v/>
      </c>
      <c r="F353" s="209" t="str">
        <f t="shared" si="87"/>
        <v/>
      </c>
      <c r="G353" s="189" t="s">
        <v>2966</v>
      </c>
      <c r="H353" s="160" t="s">
        <v>47</v>
      </c>
      <c r="I353" s="160">
        <v>1552</v>
      </c>
      <c r="J353" s="160">
        <v>1801</v>
      </c>
      <c r="K353" s="209" t="str">
        <f t="shared" si="89"/>
        <v/>
      </c>
      <c r="L353" s="209">
        <f t="shared" si="90"/>
        <v>1.1604381443299</v>
      </c>
      <c r="M353" s="189" t="s">
        <v>47</v>
      </c>
    </row>
    <row r="354" s="199" customFormat="1" ht="23" customHeight="1" spans="1:13">
      <c r="A354" s="189" t="s">
        <v>2967</v>
      </c>
      <c r="B354" s="160" t="s">
        <v>47</v>
      </c>
      <c r="C354" s="160" t="s">
        <v>47</v>
      </c>
      <c r="D354" s="160" t="s">
        <v>47</v>
      </c>
      <c r="E354" s="209" t="str">
        <f t="shared" si="86"/>
        <v/>
      </c>
      <c r="F354" s="209" t="str">
        <f t="shared" si="87"/>
        <v/>
      </c>
      <c r="G354" s="189" t="s">
        <v>2968</v>
      </c>
      <c r="H354" s="160" t="s">
        <v>47</v>
      </c>
      <c r="I354" s="160" t="s">
        <v>47</v>
      </c>
      <c r="J354" s="160" t="s">
        <v>47</v>
      </c>
      <c r="K354" s="209" t="str">
        <f t="shared" si="89"/>
        <v/>
      </c>
      <c r="L354" s="209" t="str">
        <f t="shared" si="90"/>
        <v/>
      </c>
      <c r="M354" s="189" t="s">
        <v>47</v>
      </c>
    </row>
    <row r="355" s="199" customFormat="1" ht="23" customHeight="1" spans="1:13">
      <c r="A355" s="189" t="s">
        <v>2969</v>
      </c>
      <c r="B355" s="160" t="s">
        <v>47</v>
      </c>
      <c r="C355" s="160" t="s">
        <v>47</v>
      </c>
      <c r="D355" s="160" t="s">
        <v>47</v>
      </c>
      <c r="E355" s="209" t="str">
        <f t="shared" si="86"/>
        <v/>
      </c>
      <c r="F355" s="209" t="str">
        <f t="shared" si="87"/>
        <v/>
      </c>
      <c r="G355" s="189" t="s">
        <v>2970</v>
      </c>
      <c r="H355" s="160" t="s">
        <v>47</v>
      </c>
      <c r="I355" s="160" t="s">
        <v>47</v>
      </c>
      <c r="J355" s="160" t="s">
        <v>47</v>
      </c>
      <c r="K355" s="209" t="str">
        <f t="shared" si="89"/>
        <v/>
      </c>
      <c r="L355" s="209" t="str">
        <f t="shared" si="90"/>
        <v/>
      </c>
      <c r="M355" s="189" t="s">
        <v>47</v>
      </c>
    </row>
    <row r="356" s="199" customFormat="1" ht="23" customHeight="1" spans="1:13">
      <c r="A356" s="189" t="s">
        <v>2971</v>
      </c>
      <c r="B356" s="160" t="s">
        <v>47</v>
      </c>
      <c r="C356" s="160" t="s">
        <v>47</v>
      </c>
      <c r="D356" s="160" t="s">
        <v>47</v>
      </c>
      <c r="E356" s="209" t="str">
        <f t="shared" si="86"/>
        <v/>
      </c>
      <c r="F356" s="209" t="str">
        <f t="shared" si="87"/>
        <v/>
      </c>
      <c r="G356" s="189" t="s">
        <v>2543</v>
      </c>
      <c r="H356" s="208">
        <f t="shared" ref="H356:J356" si="93">SUM(H357)</f>
        <v>40010</v>
      </c>
      <c r="I356" s="208">
        <f t="shared" si="93"/>
        <v>4860</v>
      </c>
      <c r="J356" s="208">
        <f t="shared" si="93"/>
        <v>28532</v>
      </c>
      <c r="K356" s="209">
        <f t="shared" si="89"/>
        <v>0.713121719570108</v>
      </c>
      <c r="L356" s="209">
        <f t="shared" si="90"/>
        <v>5.87078189300412</v>
      </c>
      <c r="M356" s="189" t="s">
        <v>47</v>
      </c>
    </row>
    <row r="357" s="199" customFormat="1" ht="23" customHeight="1" spans="1:13">
      <c r="A357" s="189" t="s">
        <v>2538</v>
      </c>
      <c r="B357" s="208">
        <f>SUM(B358)</f>
        <v>450</v>
      </c>
      <c r="C357" s="208">
        <f>SUM(C358)</f>
        <v>854</v>
      </c>
      <c r="D357" s="208">
        <f>SUM(D358)</f>
        <v>9032</v>
      </c>
      <c r="E357" s="209">
        <f t="shared" si="86"/>
        <v>20.0711111111111</v>
      </c>
      <c r="F357" s="209">
        <f t="shared" si="87"/>
        <v>10.576112412178</v>
      </c>
      <c r="G357" s="189" t="s">
        <v>2972</v>
      </c>
      <c r="H357" s="160">
        <v>40010</v>
      </c>
      <c r="I357" s="160">
        <v>4860</v>
      </c>
      <c r="J357" s="160">
        <v>28532</v>
      </c>
      <c r="K357" s="209">
        <f t="shared" si="89"/>
        <v>0.713121719570108</v>
      </c>
      <c r="L357" s="209">
        <f t="shared" si="90"/>
        <v>5.87078189300412</v>
      </c>
      <c r="M357" s="189" t="s">
        <v>47</v>
      </c>
    </row>
    <row r="358" s="199" customFormat="1" ht="23" customHeight="1" spans="1:13">
      <c r="A358" s="189" t="s">
        <v>2973</v>
      </c>
      <c r="B358" s="160">
        <v>450</v>
      </c>
      <c r="C358" s="160">
        <v>854</v>
      </c>
      <c r="D358" s="160">
        <v>9032</v>
      </c>
      <c r="E358" s="209">
        <f t="shared" si="86"/>
        <v>20.0711111111111</v>
      </c>
      <c r="F358" s="209">
        <f t="shared" si="87"/>
        <v>10.576112412178</v>
      </c>
      <c r="G358" s="189" t="s">
        <v>2569</v>
      </c>
      <c r="H358" s="208">
        <f t="shared" ref="H358:J358" si="94">SUM(H359)</f>
        <v>623</v>
      </c>
      <c r="I358" s="208">
        <f t="shared" si="94"/>
        <v>9032</v>
      </c>
      <c r="J358" s="208">
        <f t="shared" si="94"/>
        <v>623</v>
      </c>
      <c r="K358" s="209">
        <f t="shared" si="89"/>
        <v>1</v>
      </c>
      <c r="L358" s="209">
        <f t="shared" si="90"/>
        <v>0.0689769707705934</v>
      </c>
      <c r="M358" s="189" t="s">
        <v>47</v>
      </c>
    </row>
    <row r="359" s="199" customFormat="1" ht="23" customHeight="1" spans="1:13">
      <c r="A359" s="189" t="s">
        <v>2539</v>
      </c>
      <c r="B359" s="208">
        <f>SUM(B360)</f>
        <v>0</v>
      </c>
      <c r="C359" s="208">
        <f>SUM(C360)</f>
        <v>0</v>
      </c>
      <c r="D359" s="208">
        <f>SUM(D360)</f>
        <v>0</v>
      </c>
      <c r="E359" s="209" t="str">
        <f t="shared" si="86"/>
        <v/>
      </c>
      <c r="F359" s="209" t="str">
        <f t="shared" si="87"/>
        <v/>
      </c>
      <c r="G359" s="189" t="s">
        <v>2974</v>
      </c>
      <c r="H359" s="160">
        <v>623</v>
      </c>
      <c r="I359" s="160">
        <v>9032</v>
      </c>
      <c r="J359" s="160">
        <v>623</v>
      </c>
      <c r="K359" s="209">
        <f t="shared" si="89"/>
        <v>1</v>
      </c>
      <c r="L359" s="209">
        <f t="shared" si="90"/>
        <v>0.0689769707705934</v>
      </c>
      <c r="M359" s="189" t="s">
        <v>47</v>
      </c>
    </row>
    <row r="360" s="199" customFormat="1" ht="23" customHeight="1" spans="1:13">
      <c r="A360" s="189" t="s">
        <v>2975</v>
      </c>
      <c r="B360" s="208">
        <f>SUM(B361:B367)</f>
        <v>0</v>
      </c>
      <c r="C360" s="208">
        <f>SUM(C361:C367)</f>
        <v>0</v>
      </c>
      <c r="D360" s="208">
        <f>SUM(D361:D367)</f>
        <v>0</v>
      </c>
      <c r="E360" s="209" t="str">
        <f t="shared" si="86"/>
        <v/>
      </c>
      <c r="F360" s="209" t="str">
        <f t="shared" si="87"/>
        <v/>
      </c>
      <c r="G360" s="189" t="s">
        <v>2976</v>
      </c>
      <c r="H360" s="160" t="s">
        <v>47</v>
      </c>
      <c r="I360" s="160" t="s">
        <v>47</v>
      </c>
      <c r="J360" s="160" t="s">
        <v>47</v>
      </c>
      <c r="K360" s="209" t="str">
        <f t="shared" si="89"/>
        <v/>
      </c>
      <c r="L360" s="209" t="str">
        <f t="shared" si="90"/>
        <v/>
      </c>
      <c r="M360" s="189" t="s">
        <v>47</v>
      </c>
    </row>
    <row r="361" s="199" customFormat="1" ht="23" customHeight="1" spans="1:13">
      <c r="A361" s="189" t="s">
        <v>2977</v>
      </c>
      <c r="B361" s="160" t="s">
        <v>47</v>
      </c>
      <c r="C361" s="160" t="s">
        <v>47</v>
      </c>
      <c r="D361" s="160" t="s">
        <v>47</v>
      </c>
      <c r="E361" s="209" t="str">
        <f t="shared" si="86"/>
        <v/>
      </c>
      <c r="F361" s="209" t="str">
        <f t="shared" si="87"/>
        <v/>
      </c>
      <c r="G361" s="189" t="s">
        <v>2978</v>
      </c>
      <c r="H361" s="208">
        <f t="shared" ref="H361:J361" si="95">SUM(H362)</f>
        <v>0</v>
      </c>
      <c r="I361" s="208">
        <f t="shared" si="95"/>
        <v>0</v>
      </c>
      <c r="J361" s="208">
        <f t="shared" si="95"/>
        <v>0</v>
      </c>
      <c r="K361" s="209" t="str">
        <f t="shared" si="89"/>
        <v/>
      </c>
      <c r="L361" s="209" t="str">
        <f t="shared" si="90"/>
        <v/>
      </c>
      <c r="M361" s="189" t="s">
        <v>47</v>
      </c>
    </row>
    <row r="362" s="199" customFormat="1" ht="23" customHeight="1" spans="1:13">
      <c r="A362" s="189" t="s">
        <v>2979</v>
      </c>
      <c r="B362" s="160" t="s">
        <v>47</v>
      </c>
      <c r="C362" s="160" t="s">
        <v>47</v>
      </c>
      <c r="D362" s="160" t="s">
        <v>47</v>
      </c>
      <c r="E362" s="209" t="str">
        <f t="shared" si="86"/>
        <v/>
      </c>
      <c r="F362" s="209" t="str">
        <f t="shared" si="87"/>
        <v/>
      </c>
      <c r="G362" s="189" t="s">
        <v>2980</v>
      </c>
      <c r="H362" s="160" t="s">
        <v>47</v>
      </c>
      <c r="I362" s="160" t="s">
        <v>47</v>
      </c>
      <c r="J362" s="160" t="s">
        <v>47</v>
      </c>
      <c r="K362" s="209">
        <v>0</v>
      </c>
      <c r="L362" s="209">
        <v>0</v>
      </c>
      <c r="M362" s="189" t="s">
        <v>47</v>
      </c>
    </row>
    <row r="363" s="199" customFormat="1" ht="23" customHeight="1" spans="1:13">
      <c r="A363" s="189" t="s">
        <v>2981</v>
      </c>
      <c r="B363" s="160" t="s">
        <v>47</v>
      </c>
      <c r="C363" s="160" t="s">
        <v>47</v>
      </c>
      <c r="D363" s="160" t="s">
        <v>47</v>
      </c>
      <c r="E363" s="209" t="str">
        <f t="shared" si="86"/>
        <v/>
      </c>
      <c r="F363" s="209" t="str">
        <f t="shared" si="87"/>
        <v/>
      </c>
      <c r="G363" s="189" t="s">
        <v>47</v>
      </c>
      <c r="H363" s="163" t="s">
        <v>47</v>
      </c>
      <c r="I363" s="163" t="s">
        <v>47</v>
      </c>
      <c r="J363" s="163" t="s">
        <v>47</v>
      </c>
      <c r="K363" s="211"/>
      <c r="L363" s="211"/>
      <c r="M363" s="189" t="s">
        <v>47</v>
      </c>
    </row>
    <row r="364" s="199" customFormat="1" ht="23" customHeight="1" spans="1:13">
      <c r="A364" s="189" t="s">
        <v>2982</v>
      </c>
      <c r="B364" s="160" t="s">
        <v>47</v>
      </c>
      <c r="C364" s="160" t="s">
        <v>47</v>
      </c>
      <c r="D364" s="160" t="s">
        <v>47</v>
      </c>
      <c r="E364" s="209" t="str">
        <f t="shared" si="86"/>
        <v/>
      </c>
      <c r="F364" s="209" t="str">
        <f t="shared" si="87"/>
        <v/>
      </c>
      <c r="G364" s="189" t="s">
        <v>47</v>
      </c>
      <c r="H364" s="163" t="s">
        <v>47</v>
      </c>
      <c r="I364" s="163" t="s">
        <v>47</v>
      </c>
      <c r="J364" s="163" t="s">
        <v>47</v>
      </c>
      <c r="K364" s="211"/>
      <c r="L364" s="211"/>
      <c r="M364" s="189" t="s">
        <v>47</v>
      </c>
    </row>
    <row r="365" s="199" customFormat="1" ht="23" customHeight="1" spans="1:13">
      <c r="A365" s="218" t="s">
        <v>2983</v>
      </c>
      <c r="B365" s="160" t="s">
        <v>47</v>
      </c>
      <c r="C365" s="160" t="s">
        <v>47</v>
      </c>
      <c r="D365" s="160" t="s">
        <v>47</v>
      </c>
      <c r="E365" s="209" t="str">
        <f t="shared" si="86"/>
        <v/>
      </c>
      <c r="F365" s="209" t="str">
        <f t="shared" si="87"/>
        <v/>
      </c>
      <c r="G365" s="189" t="s">
        <v>47</v>
      </c>
      <c r="H365" s="163" t="s">
        <v>47</v>
      </c>
      <c r="I365" s="163" t="s">
        <v>47</v>
      </c>
      <c r="J365" s="163" t="s">
        <v>47</v>
      </c>
      <c r="K365" s="211"/>
      <c r="L365" s="211"/>
      <c r="M365" s="218" t="s">
        <v>2984</v>
      </c>
    </row>
    <row r="366" s="199" customFormat="1" ht="23" customHeight="1" spans="1:13">
      <c r="A366" s="218" t="s">
        <v>2985</v>
      </c>
      <c r="B366" s="160" t="s">
        <v>47</v>
      </c>
      <c r="C366" s="160" t="s">
        <v>47</v>
      </c>
      <c r="D366" s="160" t="s">
        <v>47</v>
      </c>
      <c r="E366" s="209" t="str">
        <f t="shared" si="86"/>
        <v/>
      </c>
      <c r="F366" s="209" t="str">
        <f t="shared" si="87"/>
        <v/>
      </c>
      <c r="G366" s="189" t="s">
        <v>47</v>
      </c>
      <c r="H366" s="163" t="s">
        <v>47</v>
      </c>
      <c r="I366" s="163" t="s">
        <v>47</v>
      </c>
      <c r="J366" s="163" t="s">
        <v>47</v>
      </c>
      <c r="K366" s="211"/>
      <c r="L366" s="211"/>
      <c r="M366" s="218" t="s">
        <v>2984</v>
      </c>
    </row>
    <row r="367" s="199" customFormat="1" ht="23" customHeight="1" spans="1:13">
      <c r="A367" s="189" t="s">
        <v>2986</v>
      </c>
      <c r="B367" s="160" t="s">
        <v>47</v>
      </c>
      <c r="C367" s="160" t="s">
        <v>47</v>
      </c>
      <c r="D367" s="160" t="s">
        <v>47</v>
      </c>
      <c r="E367" s="209" t="str">
        <f t="shared" si="86"/>
        <v/>
      </c>
      <c r="F367" s="209" t="str">
        <f t="shared" si="87"/>
        <v/>
      </c>
      <c r="G367" s="189" t="s">
        <v>47</v>
      </c>
      <c r="H367" s="163" t="s">
        <v>47</v>
      </c>
      <c r="I367" s="163" t="s">
        <v>47</v>
      </c>
      <c r="J367" s="163" t="s">
        <v>47</v>
      </c>
      <c r="K367" s="211"/>
      <c r="L367" s="211"/>
      <c r="M367" s="189" t="s">
        <v>47</v>
      </c>
    </row>
    <row r="368" s="199" customFormat="1" ht="23" customHeight="1" spans="1:13">
      <c r="A368" s="189" t="s">
        <v>2987</v>
      </c>
      <c r="B368" s="208">
        <f t="shared" ref="B368:B374" si="96">SUM(B369)</f>
        <v>2646</v>
      </c>
      <c r="C368" s="208">
        <f t="shared" ref="C368:C374" si="97">SUM(C369)</f>
        <v>34833</v>
      </c>
      <c r="D368" s="208">
        <f t="shared" ref="D368:D374" si="98">SUM(D369)</f>
        <v>0</v>
      </c>
      <c r="E368" s="209">
        <f t="shared" si="86"/>
        <v>0</v>
      </c>
      <c r="F368" s="209">
        <f t="shared" si="87"/>
        <v>0</v>
      </c>
      <c r="G368" s="189" t="s">
        <v>47</v>
      </c>
      <c r="H368" s="163" t="s">
        <v>47</v>
      </c>
      <c r="I368" s="163" t="s">
        <v>47</v>
      </c>
      <c r="J368" s="163" t="s">
        <v>47</v>
      </c>
      <c r="K368" s="211"/>
      <c r="L368" s="211"/>
      <c r="M368" s="189" t="s">
        <v>47</v>
      </c>
    </row>
    <row r="369" s="199" customFormat="1" ht="23" customHeight="1" spans="1:13">
      <c r="A369" s="189" t="s">
        <v>2988</v>
      </c>
      <c r="B369" s="160">
        <v>2646</v>
      </c>
      <c r="C369" s="160">
        <v>34833</v>
      </c>
      <c r="D369" s="160" t="s">
        <v>47</v>
      </c>
      <c r="E369" s="209" t="str">
        <f t="shared" si="86"/>
        <v/>
      </c>
      <c r="F369" s="209" t="str">
        <f t="shared" si="87"/>
        <v/>
      </c>
      <c r="G369" s="189" t="s">
        <v>47</v>
      </c>
      <c r="H369" s="163" t="s">
        <v>47</v>
      </c>
      <c r="I369" s="163" t="s">
        <v>47</v>
      </c>
      <c r="J369" s="163" t="s">
        <v>47</v>
      </c>
      <c r="K369" s="211"/>
      <c r="L369" s="211"/>
      <c r="M369" s="189" t="s">
        <v>47</v>
      </c>
    </row>
    <row r="370" s="199" customFormat="1" ht="23" customHeight="1" spans="1:13">
      <c r="A370" s="189" t="s">
        <v>2989</v>
      </c>
      <c r="B370" s="208">
        <f t="shared" si="96"/>
        <v>0</v>
      </c>
      <c r="C370" s="208">
        <f t="shared" si="97"/>
        <v>0</v>
      </c>
      <c r="D370" s="208">
        <f t="shared" si="98"/>
        <v>0</v>
      </c>
      <c r="E370" s="209" t="str">
        <f t="shared" si="86"/>
        <v/>
      </c>
      <c r="F370" s="209" t="str">
        <f t="shared" si="87"/>
        <v/>
      </c>
      <c r="G370" s="189" t="s">
        <v>47</v>
      </c>
      <c r="H370" s="163" t="s">
        <v>47</v>
      </c>
      <c r="I370" s="163" t="s">
        <v>47</v>
      </c>
      <c r="J370" s="163" t="s">
        <v>47</v>
      </c>
      <c r="K370" s="211"/>
      <c r="L370" s="211"/>
      <c r="M370" s="189" t="s">
        <v>47</v>
      </c>
    </row>
    <row r="371" s="199" customFormat="1" ht="23" customHeight="1" spans="1:13">
      <c r="A371" s="189" t="s">
        <v>2990</v>
      </c>
      <c r="B371" s="160" t="s">
        <v>47</v>
      </c>
      <c r="C371" s="160" t="s">
        <v>47</v>
      </c>
      <c r="D371" s="160" t="s">
        <v>47</v>
      </c>
      <c r="E371" s="209" t="str">
        <f t="shared" si="86"/>
        <v/>
      </c>
      <c r="F371" s="209" t="str">
        <f t="shared" si="87"/>
        <v/>
      </c>
      <c r="G371" s="189" t="s">
        <v>47</v>
      </c>
      <c r="H371" s="163" t="s">
        <v>47</v>
      </c>
      <c r="I371" s="163" t="s">
        <v>47</v>
      </c>
      <c r="J371" s="163" t="s">
        <v>47</v>
      </c>
      <c r="K371" s="211"/>
      <c r="L371" s="211"/>
      <c r="M371" s="189" t="s">
        <v>47</v>
      </c>
    </row>
    <row r="372" s="199" customFormat="1" ht="23" customHeight="1" spans="1:13">
      <c r="A372" s="207" t="s">
        <v>47</v>
      </c>
      <c r="B372" s="219" t="s">
        <v>47</v>
      </c>
      <c r="C372" s="219" t="s">
        <v>47</v>
      </c>
      <c r="D372" s="219" t="s">
        <v>47</v>
      </c>
      <c r="E372" s="211"/>
      <c r="F372" s="211"/>
      <c r="G372" s="189" t="s">
        <v>47</v>
      </c>
      <c r="H372" s="163" t="s">
        <v>47</v>
      </c>
      <c r="I372" s="163" t="s">
        <v>47</v>
      </c>
      <c r="J372" s="163" t="s">
        <v>47</v>
      </c>
      <c r="K372" s="211"/>
      <c r="L372" s="211"/>
      <c r="M372" s="189" t="s">
        <v>47</v>
      </c>
    </row>
    <row r="373" s="199" customFormat="1" ht="23" customHeight="1" spans="1:13">
      <c r="A373" s="189" t="s">
        <v>2991</v>
      </c>
      <c r="B373" s="208">
        <f t="shared" si="96"/>
        <v>0</v>
      </c>
      <c r="C373" s="208">
        <f t="shared" si="97"/>
        <v>0</v>
      </c>
      <c r="D373" s="208">
        <f t="shared" si="98"/>
        <v>0</v>
      </c>
      <c r="E373" s="209" t="str">
        <f t="shared" ref="E373:E375" si="99">IFERROR($D373/B373,"")</f>
        <v/>
      </c>
      <c r="F373" s="209" t="str">
        <f t="shared" ref="F373:F375" si="100">IFERROR($D373/C373,"")</f>
        <v/>
      </c>
      <c r="G373" s="189" t="s">
        <v>2992</v>
      </c>
      <c r="H373" s="208">
        <f t="shared" ref="H373:J373" si="101">SUM(H374)</f>
        <v>2248</v>
      </c>
      <c r="I373" s="208">
        <f t="shared" si="101"/>
        <v>26823</v>
      </c>
      <c r="J373" s="208">
        <f t="shared" si="101"/>
        <v>2338</v>
      </c>
      <c r="K373" s="209">
        <f t="shared" ref="K373:K377" si="102">IFERROR($J373/H373,"")</f>
        <v>1.04003558718861</v>
      </c>
      <c r="L373" s="209">
        <f t="shared" ref="L373:L377" si="103">IFERROR($J373/I373,"")</f>
        <v>0.0871640010438803</v>
      </c>
      <c r="M373" s="189" t="s">
        <v>47</v>
      </c>
    </row>
    <row r="374" s="199" customFormat="1" ht="23" customHeight="1" spans="1:13">
      <c r="A374" s="189" t="s">
        <v>2993</v>
      </c>
      <c r="B374" s="208">
        <f t="shared" si="96"/>
        <v>0</v>
      </c>
      <c r="C374" s="208">
        <f t="shared" si="97"/>
        <v>0</v>
      </c>
      <c r="D374" s="208">
        <f t="shared" si="98"/>
        <v>0</v>
      </c>
      <c r="E374" s="209" t="str">
        <f t="shared" si="99"/>
        <v/>
      </c>
      <c r="F374" s="209" t="str">
        <f t="shared" si="100"/>
        <v/>
      </c>
      <c r="G374" s="189" t="s">
        <v>2994</v>
      </c>
      <c r="H374" s="160">
        <v>2248</v>
      </c>
      <c r="I374" s="160">
        <v>26823</v>
      </c>
      <c r="J374" s="160">
        <v>2338</v>
      </c>
      <c r="K374" s="209">
        <f t="shared" si="102"/>
        <v>1.04003558718861</v>
      </c>
      <c r="L374" s="209">
        <f t="shared" si="103"/>
        <v>0.0871640010438803</v>
      </c>
      <c r="M374" s="189" t="s">
        <v>47</v>
      </c>
    </row>
    <row r="375" s="199" customFormat="1" ht="23" customHeight="1" spans="1:13">
      <c r="A375" s="189" t="s">
        <v>2995</v>
      </c>
      <c r="B375" s="160" t="s">
        <v>47</v>
      </c>
      <c r="C375" s="160" t="s">
        <v>47</v>
      </c>
      <c r="D375" s="160" t="s">
        <v>47</v>
      </c>
      <c r="E375" s="209" t="str">
        <f t="shared" si="99"/>
        <v/>
      </c>
      <c r="F375" s="209" t="str">
        <f t="shared" si="100"/>
        <v/>
      </c>
      <c r="G375" s="189" t="s">
        <v>47</v>
      </c>
      <c r="H375" s="163" t="s">
        <v>47</v>
      </c>
      <c r="I375" s="163" t="s">
        <v>47</v>
      </c>
      <c r="J375" s="163" t="s">
        <v>47</v>
      </c>
      <c r="K375" s="211"/>
      <c r="L375" s="211"/>
      <c r="M375" s="189" t="s">
        <v>47</v>
      </c>
    </row>
    <row r="376" s="199" customFormat="1" ht="23" customHeight="1" spans="1:13">
      <c r="A376" s="189" t="s">
        <v>47</v>
      </c>
      <c r="B376" s="163" t="s">
        <v>47</v>
      </c>
      <c r="C376" s="163" t="s">
        <v>47</v>
      </c>
      <c r="D376" s="163" t="s">
        <v>47</v>
      </c>
      <c r="E376" s="211"/>
      <c r="F376" s="211"/>
      <c r="G376" s="189" t="s">
        <v>47</v>
      </c>
      <c r="H376" s="163" t="s">
        <v>47</v>
      </c>
      <c r="I376" s="163" t="s">
        <v>47</v>
      </c>
      <c r="J376" s="163" t="s">
        <v>47</v>
      </c>
      <c r="K376" s="211"/>
      <c r="L376" s="211"/>
      <c r="M376" s="189" t="s">
        <v>47</v>
      </c>
    </row>
    <row r="377" s="199" customFormat="1" ht="23" customHeight="1" spans="1:13">
      <c r="A377" s="216" t="s">
        <v>2570</v>
      </c>
      <c r="B377" s="208">
        <f>SUM(B348,B349,B373)</f>
        <v>62816</v>
      </c>
      <c r="C377" s="208">
        <f>SUM(C348,C349,C373)</f>
        <v>110419</v>
      </c>
      <c r="D377" s="208">
        <f>SUM(D348,D349,D373)</f>
        <v>60507</v>
      </c>
      <c r="E377" s="209">
        <f>IFERROR($D377/B377,"")</f>
        <v>0.963241849210392</v>
      </c>
      <c r="F377" s="209">
        <f>IFERROR($D377/C377,"")</f>
        <v>0.54797634465083</v>
      </c>
      <c r="G377" s="216" t="s">
        <v>2571</v>
      </c>
      <c r="H377" s="208">
        <f t="shared" ref="H377:J377" si="104">SUM(H348,H349,H373)</f>
        <v>62816</v>
      </c>
      <c r="I377" s="208">
        <f t="shared" si="104"/>
        <v>110419</v>
      </c>
      <c r="J377" s="208">
        <f t="shared" si="104"/>
        <v>60507</v>
      </c>
      <c r="K377" s="209">
        <f t="shared" si="102"/>
        <v>0.963241849210392</v>
      </c>
      <c r="L377" s="209">
        <f t="shared" si="103"/>
        <v>0.54797634465083</v>
      </c>
      <c r="M377" s="189" t="s">
        <v>47</v>
      </c>
    </row>
  </sheetData>
  <mergeCells count="12">
    <mergeCell ref="A2:K2"/>
    <mergeCell ref="A4:F4"/>
    <mergeCell ref="G4:L4"/>
    <mergeCell ref="D5:F5"/>
    <mergeCell ref="J5:L5"/>
    <mergeCell ref="A5:A6"/>
    <mergeCell ref="B5:B6"/>
    <mergeCell ref="C5:C6"/>
    <mergeCell ref="G5:G6"/>
    <mergeCell ref="H5:H6"/>
    <mergeCell ref="I5:I6"/>
    <mergeCell ref="M4:M6"/>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284"/>
  <sheetViews>
    <sheetView workbookViewId="0">
      <selection activeCell="D30" sqref="D30"/>
    </sheetView>
  </sheetViews>
  <sheetFormatPr defaultColWidth="9" defaultRowHeight="14.25"/>
  <cols>
    <col min="1" max="1" width="49.625" style="176" customWidth="1"/>
    <col min="2" max="2" width="9.125" style="176" customWidth="1"/>
    <col min="3" max="9" width="9.625" style="176" customWidth="1"/>
    <col min="10" max="10" width="10.75" style="176" customWidth="1"/>
    <col min="11" max="11" width="12.25" style="176" customWidth="1"/>
    <col min="12" max="12" width="12.375" style="176" customWidth="1"/>
    <col min="13" max="256" width="9" style="176"/>
    <col min="257" max="257" width="49.625" style="176" customWidth="1"/>
    <col min="258" max="258" width="9.125" style="176" customWidth="1"/>
    <col min="259" max="265" width="9.625" style="176" customWidth="1"/>
    <col min="266" max="266" width="10.75" style="176" customWidth="1"/>
    <col min="267" max="267" width="12.25" style="176" customWidth="1"/>
    <col min="268" max="268" width="12.375" style="176" customWidth="1"/>
    <col min="269" max="512" width="9" style="176"/>
    <col min="513" max="513" width="49.625" style="176" customWidth="1"/>
    <col min="514" max="514" width="9.125" style="176" customWidth="1"/>
    <col min="515" max="521" width="9.625" style="176" customWidth="1"/>
    <col min="522" max="522" width="10.75" style="176" customWidth="1"/>
    <col min="523" max="523" width="12.25" style="176" customWidth="1"/>
    <col min="524" max="524" width="12.375" style="176" customWidth="1"/>
    <col min="525" max="768" width="9" style="176"/>
    <col min="769" max="769" width="49.625" style="176" customWidth="1"/>
    <col min="770" max="770" width="9.125" style="176" customWidth="1"/>
    <col min="771" max="777" width="9.625" style="176" customWidth="1"/>
    <col min="778" max="778" width="10.75" style="176" customWidth="1"/>
    <col min="779" max="779" width="12.25" style="176" customWidth="1"/>
    <col min="780" max="780" width="12.375" style="176" customWidth="1"/>
    <col min="781" max="1024" width="9" style="176"/>
    <col min="1025" max="1025" width="49.625" style="176" customWidth="1"/>
    <col min="1026" max="1026" width="9.125" style="176" customWidth="1"/>
    <col min="1027" max="1033" width="9.625" style="176" customWidth="1"/>
    <col min="1034" max="1034" width="10.75" style="176" customWidth="1"/>
    <col min="1035" max="1035" width="12.25" style="176" customWidth="1"/>
    <col min="1036" max="1036" width="12.375" style="176" customWidth="1"/>
    <col min="1037" max="1280" width="9" style="176"/>
    <col min="1281" max="1281" width="49.625" style="176" customWidth="1"/>
    <col min="1282" max="1282" width="9.125" style="176" customWidth="1"/>
    <col min="1283" max="1289" width="9.625" style="176" customWidth="1"/>
    <col min="1290" max="1290" width="10.75" style="176" customWidth="1"/>
    <col min="1291" max="1291" width="12.25" style="176" customWidth="1"/>
    <col min="1292" max="1292" width="12.375" style="176" customWidth="1"/>
    <col min="1293" max="1536" width="9" style="176"/>
    <col min="1537" max="1537" width="49.625" style="176" customWidth="1"/>
    <col min="1538" max="1538" width="9.125" style="176" customWidth="1"/>
    <col min="1539" max="1545" width="9.625" style="176" customWidth="1"/>
    <col min="1546" max="1546" width="10.75" style="176" customWidth="1"/>
    <col min="1547" max="1547" width="12.25" style="176" customWidth="1"/>
    <col min="1548" max="1548" width="12.375" style="176" customWidth="1"/>
    <col min="1549" max="1792" width="9" style="176"/>
    <col min="1793" max="1793" width="49.625" style="176" customWidth="1"/>
    <col min="1794" max="1794" width="9.125" style="176" customWidth="1"/>
    <col min="1795" max="1801" width="9.625" style="176" customWidth="1"/>
    <col min="1802" max="1802" width="10.75" style="176" customWidth="1"/>
    <col min="1803" max="1803" width="12.25" style="176" customWidth="1"/>
    <col min="1804" max="1804" width="12.375" style="176" customWidth="1"/>
    <col min="1805" max="2048" width="9" style="176"/>
    <col min="2049" max="2049" width="49.625" style="176" customWidth="1"/>
    <col min="2050" max="2050" width="9.125" style="176" customWidth="1"/>
    <col min="2051" max="2057" width="9.625" style="176" customWidth="1"/>
    <col min="2058" max="2058" width="10.75" style="176" customWidth="1"/>
    <col min="2059" max="2059" width="12.25" style="176" customWidth="1"/>
    <col min="2060" max="2060" width="12.375" style="176" customWidth="1"/>
    <col min="2061" max="2304" width="9" style="176"/>
    <col min="2305" max="2305" width="49.625" style="176" customWidth="1"/>
    <col min="2306" max="2306" width="9.125" style="176" customWidth="1"/>
    <col min="2307" max="2313" width="9.625" style="176" customWidth="1"/>
    <col min="2314" max="2314" width="10.75" style="176" customWidth="1"/>
    <col min="2315" max="2315" width="12.25" style="176" customWidth="1"/>
    <col min="2316" max="2316" width="12.375" style="176" customWidth="1"/>
    <col min="2317" max="2560" width="9" style="176"/>
    <col min="2561" max="2561" width="49.625" style="176" customWidth="1"/>
    <col min="2562" max="2562" width="9.125" style="176" customWidth="1"/>
    <col min="2563" max="2569" width="9.625" style="176" customWidth="1"/>
    <col min="2570" max="2570" width="10.75" style="176" customWidth="1"/>
    <col min="2571" max="2571" width="12.25" style="176" customWidth="1"/>
    <col min="2572" max="2572" width="12.375" style="176" customWidth="1"/>
    <col min="2573" max="2816" width="9" style="176"/>
    <col min="2817" max="2817" width="49.625" style="176" customWidth="1"/>
    <col min="2818" max="2818" width="9.125" style="176" customWidth="1"/>
    <col min="2819" max="2825" width="9.625" style="176" customWidth="1"/>
    <col min="2826" max="2826" width="10.75" style="176" customWidth="1"/>
    <col min="2827" max="2827" width="12.25" style="176" customWidth="1"/>
    <col min="2828" max="2828" width="12.375" style="176" customWidth="1"/>
    <col min="2829" max="3072" width="9" style="176"/>
    <col min="3073" max="3073" width="49.625" style="176" customWidth="1"/>
    <col min="3074" max="3074" width="9.125" style="176" customWidth="1"/>
    <col min="3075" max="3081" width="9.625" style="176" customWidth="1"/>
    <col min="3082" max="3082" width="10.75" style="176" customWidth="1"/>
    <col min="3083" max="3083" width="12.25" style="176" customWidth="1"/>
    <col min="3084" max="3084" width="12.375" style="176" customWidth="1"/>
    <col min="3085" max="3328" width="9" style="176"/>
    <col min="3329" max="3329" width="49.625" style="176" customWidth="1"/>
    <col min="3330" max="3330" width="9.125" style="176" customWidth="1"/>
    <col min="3331" max="3337" width="9.625" style="176" customWidth="1"/>
    <col min="3338" max="3338" width="10.75" style="176" customWidth="1"/>
    <col min="3339" max="3339" width="12.25" style="176" customWidth="1"/>
    <col min="3340" max="3340" width="12.375" style="176" customWidth="1"/>
    <col min="3341" max="3584" width="9" style="176"/>
    <col min="3585" max="3585" width="49.625" style="176" customWidth="1"/>
    <col min="3586" max="3586" width="9.125" style="176" customWidth="1"/>
    <col min="3587" max="3593" width="9.625" style="176" customWidth="1"/>
    <col min="3594" max="3594" width="10.75" style="176" customWidth="1"/>
    <col min="3595" max="3595" width="12.25" style="176" customWidth="1"/>
    <col min="3596" max="3596" width="12.375" style="176" customWidth="1"/>
    <col min="3597" max="3840" width="9" style="176"/>
    <col min="3841" max="3841" width="49.625" style="176" customWidth="1"/>
    <col min="3842" max="3842" width="9.125" style="176" customWidth="1"/>
    <col min="3843" max="3849" width="9.625" style="176" customWidth="1"/>
    <col min="3850" max="3850" width="10.75" style="176" customWidth="1"/>
    <col min="3851" max="3851" width="12.25" style="176" customWidth="1"/>
    <col min="3852" max="3852" width="12.375" style="176" customWidth="1"/>
    <col min="3853" max="4096" width="9" style="176"/>
    <col min="4097" max="4097" width="49.625" style="176" customWidth="1"/>
    <col min="4098" max="4098" width="9.125" style="176" customWidth="1"/>
    <col min="4099" max="4105" width="9.625" style="176" customWidth="1"/>
    <col min="4106" max="4106" width="10.75" style="176" customWidth="1"/>
    <col min="4107" max="4107" width="12.25" style="176" customWidth="1"/>
    <col min="4108" max="4108" width="12.375" style="176" customWidth="1"/>
    <col min="4109" max="4352" width="9" style="176"/>
    <col min="4353" max="4353" width="49.625" style="176" customWidth="1"/>
    <col min="4354" max="4354" width="9.125" style="176" customWidth="1"/>
    <col min="4355" max="4361" width="9.625" style="176" customWidth="1"/>
    <col min="4362" max="4362" width="10.75" style="176" customWidth="1"/>
    <col min="4363" max="4363" width="12.25" style="176" customWidth="1"/>
    <col min="4364" max="4364" width="12.375" style="176" customWidth="1"/>
    <col min="4365" max="4608" width="9" style="176"/>
    <col min="4609" max="4609" width="49.625" style="176" customWidth="1"/>
    <col min="4610" max="4610" width="9.125" style="176" customWidth="1"/>
    <col min="4611" max="4617" width="9.625" style="176" customWidth="1"/>
    <col min="4618" max="4618" width="10.75" style="176" customWidth="1"/>
    <col min="4619" max="4619" width="12.25" style="176" customWidth="1"/>
    <col min="4620" max="4620" width="12.375" style="176" customWidth="1"/>
    <col min="4621" max="4864" width="9" style="176"/>
    <col min="4865" max="4865" width="49.625" style="176" customWidth="1"/>
    <col min="4866" max="4866" width="9.125" style="176" customWidth="1"/>
    <col min="4867" max="4873" width="9.625" style="176" customWidth="1"/>
    <col min="4874" max="4874" width="10.75" style="176" customWidth="1"/>
    <col min="4875" max="4875" width="12.25" style="176" customWidth="1"/>
    <col min="4876" max="4876" width="12.375" style="176" customWidth="1"/>
    <col min="4877" max="5120" width="9" style="176"/>
    <col min="5121" max="5121" width="49.625" style="176" customWidth="1"/>
    <col min="5122" max="5122" width="9.125" style="176" customWidth="1"/>
    <col min="5123" max="5129" width="9.625" style="176" customWidth="1"/>
    <col min="5130" max="5130" width="10.75" style="176" customWidth="1"/>
    <col min="5131" max="5131" width="12.25" style="176" customWidth="1"/>
    <col min="5132" max="5132" width="12.375" style="176" customWidth="1"/>
    <col min="5133" max="5376" width="9" style="176"/>
    <col min="5377" max="5377" width="49.625" style="176" customWidth="1"/>
    <col min="5378" max="5378" width="9.125" style="176" customWidth="1"/>
    <col min="5379" max="5385" width="9.625" style="176" customWidth="1"/>
    <col min="5386" max="5386" width="10.75" style="176" customWidth="1"/>
    <col min="5387" max="5387" width="12.25" style="176" customWidth="1"/>
    <col min="5388" max="5388" width="12.375" style="176" customWidth="1"/>
    <col min="5389" max="5632" width="9" style="176"/>
    <col min="5633" max="5633" width="49.625" style="176" customWidth="1"/>
    <col min="5634" max="5634" width="9.125" style="176" customWidth="1"/>
    <col min="5635" max="5641" width="9.625" style="176" customWidth="1"/>
    <col min="5642" max="5642" width="10.75" style="176" customWidth="1"/>
    <col min="5643" max="5643" width="12.25" style="176" customWidth="1"/>
    <col min="5644" max="5644" width="12.375" style="176" customWidth="1"/>
    <col min="5645" max="5888" width="9" style="176"/>
    <col min="5889" max="5889" width="49.625" style="176" customWidth="1"/>
    <col min="5890" max="5890" width="9.125" style="176" customWidth="1"/>
    <col min="5891" max="5897" width="9.625" style="176" customWidth="1"/>
    <col min="5898" max="5898" width="10.75" style="176" customWidth="1"/>
    <col min="5899" max="5899" width="12.25" style="176" customWidth="1"/>
    <col min="5900" max="5900" width="12.375" style="176" customWidth="1"/>
    <col min="5901" max="6144" width="9" style="176"/>
    <col min="6145" max="6145" width="49.625" style="176" customWidth="1"/>
    <col min="6146" max="6146" width="9.125" style="176" customWidth="1"/>
    <col min="6147" max="6153" width="9.625" style="176" customWidth="1"/>
    <col min="6154" max="6154" width="10.75" style="176" customWidth="1"/>
    <col min="6155" max="6155" width="12.25" style="176" customWidth="1"/>
    <col min="6156" max="6156" width="12.375" style="176" customWidth="1"/>
    <col min="6157" max="6400" width="9" style="176"/>
    <col min="6401" max="6401" width="49.625" style="176" customWidth="1"/>
    <col min="6402" max="6402" width="9.125" style="176" customWidth="1"/>
    <col min="6403" max="6409" width="9.625" style="176" customWidth="1"/>
    <col min="6410" max="6410" width="10.75" style="176" customWidth="1"/>
    <col min="6411" max="6411" width="12.25" style="176" customWidth="1"/>
    <col min="6412" max="6412" width="12.375" style="176" customWidth="1"/>
    <col min="6413" max="6656" width="9" style="176"/>
    <col min="6657" max="6657" width="49.625" style="176" customWidth="1"/>
    <col min="6658" max="6658" width="9.125" style="176" customWidth="1"/>
    <col min="6659" max="6665" width="9.625" style="176" customWidth="1"/>
    <col min="6666" max="6666" width="10.75" style="176" customWidth="1"/>
    <col min="6667" max="6667" width="12.25" style="176" customWidth="1"/>
    <col min="6668" max="6668" width="12.375" style="176" customWidth="1"/>
    <col min="6669" max="6912" width="9" style="176"/>
    <col min="6913" max="6913" width="49.625" style="176" customWidth="1"/>
    <col min="6914" max="6914" width="9.125" style="176" customWidth="1"/>
    <col min="6915" max="6921" width="9.625" style="176" customWidth="1"/>
    <col min="6922" max="6922" width="10.75" style="176" customWidth="1"/>
    <col min="6923" max="6923" width="12.25" style="176" customWidth="1"/>
    <col min="6924" max="6924" width="12.375" style="176" customWidth="1"/>
    <col min="6925" max="7168" width="9" style="176"/>
    <col min="7169" max="7169" width="49.625" style="176" customWidth="1"/>
    <col min="7170" max="7170" width="9.125" style="176" customWidth="1"/>
    <col min="7171" max="7177" width="9.625" style="176" customWidth="1"/>
    <col min="7178" max="7178" width="10.75" style="176" customWidth="1"/>
    <col min="7179" max="7179" width="12.25" style="176" customWidth="1"/>
    <col min="7180" max="7180" width="12.375" style="176" customWidth="1"/>
    <col min="7181" max="7424" width="9" style="176"/>
    <col min="7425" max="7425" width="49.625" style="176" customWidth="1"/>
    <col min="7426" max="7426" width="9.125" style="176" customWidth="1"/>
    <col min="7427" max="7433" width="9.625" style="176" customWidth="1"/>
    <col min="7434" max="7434" width="10.75" style="176" customWidth="1"/>
    <col min="7435" max="7435" width="12.25" style="176" customWidth="1"/>
    <col min="7436" max="7436" width="12.375" style="176" customWidth="1"/>
    <col min="7437" max="7680" width="9" style="176"/>
    <col min="7681" max="7681" width="49.625" style="176" customWidth="1"/>
    <col min="7682" max="7682" width="9.125" style="176" customWidth="1"/>
    <col min="7683" max="7689" width="9.625" style="176" customWidth="1"/>
    <col min="7690" max="7690" width="10.75" style="176" customWidth="1"/>
    <col min="7691" max="7691" width="12.25" style="176" customWidth="1"/>
    <col min="7692" max="7692" width="12.375" style="176" customWidth="1"/>
    <col min="7693" max="7936" width="9" style="176"/>
    <col min="7937" max="7937" width="49.625" style="176" customWidth="1"/>
    <col min="7938" max="7938" width="9.125" style="176" customWidth="1"/>
    <col min="7939" max="7945" width="9.625" style="176" customWidth="1"/>
    <col min="7946" max="7946" width="10.75" style="176" customWidth="1"/>
    <col min="7947" max="7947" width="12.25" style="176" customWidth="1"/>
    <col min="7948" max="7948" width="12.375" style="176" customWidth="1"/>
    <col min="7949" max="8192" width="9" style="176"/>
    <col min="8193" max="8193" width="49.625" style="176" customWidth="1"/>
    <col min="8194" max="8194" width="9.125" style="176" customWidth="1"/>
    <col min="8195" max="8201" width="9.625" style="176" customWidth="1"/>
    <col min="8202" max="8202" width="10.75" style="176" customWidth="1"/>
    <col min="8203" max="8203" width="12.25" style="176" customWidth="1"/>
    <col min="8204" max="8204" width="12.375" style="176" customWidth="1"/>
    <col min="8205" max="8448" width="9" style="176"/>
    <col min="8449" max="8449" width="49.625" style="176" customWidth="1"/>
    <col min="8450" max="8450" width="9.125" style="176" customWidth="1"/>
    <col min="8451" max="8457" width="9.625" style="176" customWidth="1"/>
    <col min="8458" max="8458" width="10.75" style="176" customWidth="1"/>
    <col min="8459" max="8459" width="12.25" style="176" customWidth="1"/>
    <col min="8460" max="8460" width="12.375" style="176" customWidth="1"/>
    <col min="8461" max="8704" width="9" style="176"/>
    <col min="8705" max="8705" width="49.625" style="176" customWidth="1"/>
    <col min="8706" max="8706" width="9.125" style="176" customWidth="1"/>
    <col min="8707" max="8713" width="9.625" style="176" customWidth="1"/>
    <col min="8714" max="8714" width="10.75" style="176" customWidth="1"/>
    <col min="8715" max="8715" width="12.25" style="176" customWidth="1"/>
    <col min="8716" max="8716" width="12.375" style="176" customWidth="1"/>
    <col min="8717" max="8960" width="9" style="176"/>
    <col min="8961" max="8961" width="49.625" style="176" customWidth="1"/>
    <col min="8962" max="8962" width="9.125" style="176" customWidth="1"/>
    <col min="8963" max="8969" width="9.625" style="176" customWidth="1"/>
    <col min="8970" max="8970" width="10.75" style="176" customWidth="1"/>
    <col min="8971" max="8971" width="12.25" style="176" customWidth="1"/>
    <col min="8972" max="8972" width="12.375" style="176" customWidth="1"/>
    <col min="8973" max="9216" width="9" style="176"/>
    <col min="9217" max="9217" width="49.625" style="176" customWidth="1"/>
    <col min="9218" max="9218" width="9.125" style="176" customWidth="1"/>
    <col min="9219" max="9225" width="9.625" style="176" customWidth="1"/>
    <col min="9226" max="9226" width="10.75" style="176" customWidth="1"/>
    <col min="9227" max="9227" width="12.25" style="176" customWidth="1"/>
    <col min="9228" max="9228" width="12.375" style="176" customWidth="1"/>
    <col min="9229" max="9472" width="9" style="176"/>
    <col min="9473" max="9473" width="49.625" style="176" customWidth="1"/>
    <col min="9474" max="9474" width="9.125" style="176" customWidth="1"/>
    <col min="9475" max="9481" width="9.625" style="176" customWidth="1"/>
    <col min="9482" max="9482" width="10.75" style="176" customWidth="1"/>
    <col min="9483" max="9483" width="12.25" style="176" customWidth="1"/>
    <col min="9484" max="9484" width="12.375" style="176" customWidth="1"/>
    <col min="9485" max="9728" width="9" style="176"/>
    <col min="9729" max="9729" width="49.625" style="176" customWidth="1"/>
    <col min="9730" max="9730" width="9.125" style="176" customWidth="1"/>
    <col min="9731" max="9737" width="9.625" style="176" customWidth="1"/>
    <col min="9738" max="9738" width="10.75" style="176" customWidth="1"/>
    <col min="9739" max="9739" width="12.25" style="176" customWidth="1"/>
    <col min="9740" max="9740" width="12.375" style="176" customWidth="1"/>
    <col min="9741" max="9984" width="9" style="176"/>
    <col min="9985" max="9985" width="49.625" style="176" customWidth="1"/>
    <col min="9986" max="9986" width="9.125" style="176" customWidth="1"/>
    <col min="9987" max="9993" width="9.625" style="176" customWidth="1"/>
    <col min="9994" max="9994" width="10.75" style="176" customWidth="1"/>
    <col min="9995" max="9995" width="12.25" style="176" customWidth="1"/>
    <col min="9996" max="9996" width="12.375" style="176" customWidth="1"/>
    <col min="9997" max="10240" width="9" style="176"/>
    <col min="10241" max="10241" width="49.625" style="176" customWidth="1"/>
    <col min="10242" max="10242" width="9.125" style="176" customWidth="1"/>
    <col min="10243" max="10249" width="9.625" style="176" customWidth="1"/>
    <col min="10250" max="10250" width="10.75" style="176" customWidth="1"/>
    <col min="10251" max="10251" width="12.25" style="176" customWidth="1"/>
    <col min="10252" max="10252" width="12.375" style="176" customWidth="1"/>
    <col min="10253" max="10496" width="9" style="176"/>
    <col min="10497" max="10497" width="49.625" style="176" customWidth="1"/>
    <col min="10498" max="10498" width="9.125" style="176" customWidth="1"/>
    <col min="10499" max="10505" width="9.625" style="176" customWidth="1"/>
    <col min="10506" max="10506" width="10.75" style="176" customWidth="1"/>
    <col min="10507" max="10507" width="12.25" style="176" customWidth="1"/>
    <col min="10508" max="10508" width="12.375" style="176" customWidth="1"/>
    <col min="10509" max="10752" width="9" style="176"/>
    <col min="10753" max="10753" width="49.625" style="176" customWidth="1"/>
    <col min="10754" max="10754" width="9.125" style="176" customWidth="1"/>
    <col min="10755" max="10761" width="9.625" style="176" customWidth="1"/>
    <col min="10762" max="10762" width="10.75" style="176" customWidth="1"/>
    <col min="10763" max="10763" width="12.25" style="176" customWidth="1"/>
    <col min="10764" max="10764" width="12.375" style="176" customWidth="1"/>
    <col min="10765" max="11008" width="9" style="176"/>
    <col min="11009" max="11009" width="49.625" style="176" customWidth="1"/>
    <col min="11010" max="11010" width="9.125" style="176" customWidth="1"/>
    <col min="11011" max="11017" width="9.625" style="176" customWidth="1"/>
    <col min="11018" max="11018" width="10.75" style="176" customWidth="1"/>
    <col min="11019" max="11019" width="12.25" style="176" customWidth="1"/>
    <col min="11020" max="11020" width="12.375" style="176" customWidth="1"/>
    <col min="11021" max="11264" width="9" style="176"/>
    <col min="11265" max="11265" width="49.625" style="176" customWidth="1"/>
    <col min="11266" max="11266" width="9.125" style="176" customWidth="1"/>
    <col min="11267" max="11273" width="9.625" style="176" customWidth="1"/>
    <col min="11274" max="11274" width="10.75" style="176" customWidth="1"/>
    <col min="11275" max="11275" width="12.25" style="176" customWidth="1"/>
    <col min="11276" max="11276" width="12.375" style="176" customWidth="1"/>
    <col min="11277" max="11520" width="9" style="176"/>
    <col min="11521" max="11521" width="49.625" style="176" customWidth="1"/>
    <col min="11522" max="11522" width="9.125" style="176" customWidth="1"/>
    <col min="11523" max="11529" width="9.625" style="176" customWidth="1"/>
    <col min="11530" max="11530" width="10.75" style="176" customWidth="1"/>
    <col min="11531" max="11531" width="12.25" style="176" customWidth="1"/>
    <col min="11532" max="11532" width="12.375" style="176" customWidth="1"/>
    <col min="11533" max="11776" width="9" style="176"/>
    <col min="11777" max="11777" width="49.625" style="176" customWidth="1"/>
    <col min="11778" max="11778" width="9.125" style="176" customWidth="1"/>
    <col min="11779" max="11785" width="9.625" style="176" customWidth="1"/>
    <col min="11786" max="11786" width="10.75" style="176" customWidth="1"/>
    <col min="11787" max="11787" width="12.25" style="176" customWidth="1"/>
    <col min="11788" max="11788" width="12.375" style="176" customWidth="1"/>
    <col min="11789" max="12032" width="9" style="176"/>
    <col min="12033" max="12033" width="49.625" style="176" customWidth="1"/>
    <col min="12034" max="12034" width="9.125" style="176" customWidth="1"/>
    <col min="12035" max="12041" width="9.625" style="176" customWidth="1"/>
    <col min="12042" max="12042" width="10.75" style="176" customWidth="1"/>
    <col min="12043" max="12043" width="12.25" style="176" customWidth="1"/>
    <col min="12044" max="12044" width="12.375" style="176" customWidth="1"/>
    <col min="12045" max="12288" width="9" style="176"/>
    <col min="12289" max="12289" width="49.625" style="176" customWidth="1"/>
    <col min="12290" max="12290" width="9.125" style="176" customWidth="1"/>
    <col min="12291" max="12297" width="9.625" style="176" customWidth="1"/>
    <col min="12298" max="12298" width="10.75" style="176" customWidth="1"/>
    <col min="12299" max="12299" width="12.25" style="176" customWidth="1"/>
    <col min="12300" max="12300" width="12.375" style="176" customWidth="1"/>
    <col min="12301" max="12544" width="9" style="176"/>
    <col min="12545" max="12545" width="49.625" style="176" customWidth="1"/>
    <col min="12546" max="12546" width="9.125" style="176" customWidth="1"/>
    <col min="12547" max="12553" width="9.625" style="176" customWidth="1"/>
    <col min="12554" max="12554" width="10.75" style="176" customWidth="1"/>
    <col min="12555" max="12555" width="12.25" style="176" customWidth="1"/>
    <col min="12556" max="12556" width="12.375" style="176" customWidth="1"/>
    <col min="12557" max="12800" width="9" style="176"/>
    <col min="12801" max="12801" width="49.625" style="176" customWidth="1"/>
    <col min="12802" max="12802" width="9.125" style="176" customWidth="1"/>
    <col min="12803" max="12809" width="9.625" style="176" customWidth="1"/>
    <col min="12810" max="12810" width="10.75" style="176" customWidth="1"/>
    <col min="12811" max="12811" width="12.25" style="176" customWidth="1"/>
    <col min="12812" max="12812" width="12.375" style="176" customWidth="1"/>
    <col min="12813" max="13056" width="9" style="176"/>
    <col min="13057" max="13057" width="49.625" style="176" customWidth="1"/>
    <col min="13058" max="13058" width="9.125" style="176" customWidth="1"/>
    <col min="13059" max="13065" width="9.625" style="176" customWidth="1"/>
    <col min="13066" max="13066" width="10.75" style="176" customWidth="1"/>
    <col min="13067" max="13067" width="12.25" style="176" customWidth="1"/>
    <col min="13068" max="13068" width="12.375" style="176" customWidth="1"/>
    <col min="13069" max="13312" width="9" style="176"/>
    <col min="13313" max="13313" width="49.625" style="176" customWidth="1"/>
    <col min="13314" max="13314" width="9.125" style="176" customWidth="1"/>
    <col min="13315" max="13321" width="9.625" style="176" customWidth="1"/>
    <col min="13322" max="13322" width="10.75" style="176" customWidth="1"/>
    <col min="13323" max="13323" width="12.25" style="176" customWidth="1"/>
    <col min="13324" max="13324" width="12.375" style="176" customWidth="1"/>
    <col min="13325" max="13568" width="9" style="176"/>
    <col min="13569" max="13569" width="49.625" style="176" customWidth="1"/>
    <col min="13570" max="13570" width="9.125" style="176" customWidth="1"/>
    <col min="13571" max="13577" width="9.625" style="176" customWidth="1"/>
    <col min="13578" max="13578" width="10.75" style="176" customWidth="1"/>
    <col min="13579" max="13579" width="12.25" style="176" customWidth="1"/>
    <col min="13580" max="13580" width="12.375" style="176" customWidth="1"/>
    <col min="13581" max="13824" width="9" style="176"/>
    <col min="13825" max="13825" width="49.625" style="176" customWidth="1"/>
    <col min="13826" max="13826" width="9.125" style="176" customWidth="1"/>
    <col min="13827" max="13833" width="9.625" style="176" customWidth="1"/>
    <col min="13834" max="13834" width="10.75" style="176" customWidth="1"/>
    <col min="13835" max="13835" width="12.25" style="176" customWidth="1"/>
    <col min="13836" max="13836" width="12.375" style="176" customWidth="1"/>
    <col min="13837" max="14080" width="9" style="176"/>
    <col min="14081" max="14081" width="49.625" style="176" customWidth="1"/>
    <col min="14082" max="14082" width="9.125" style="176" customWidth="1"/>
    <col min="14083" max="14089" width="9.625" style="176" customWidth="1"/>
    <col min="14090" max="14090" width="10.75" style="176" customWidth="1"/>
    <col min="14091" max="14091" width="12.25" style="176" customWidth="1"/>
    <col min="14092" max="14092" width="12.375" style="176" customWidth="1"/>
    <col min="14093" max="14336" width="9" style="176"/>
    <col min="14337" max="14337" width="49.625" style="176" customWidth="1"/>
    <col min="14338" max="14338" width="9.125" style="176" customWidth="1"/>
    <col min="14339" max="14345" width="9.625" style="176" customWidth="1"/>
    <col min="14346" max="14346" width="10.75" style="176" customWidth="1"/>
    <col min="14347" max="14347" width="12.25" style="176" customWidth="1"/>
    <col min="14348" max="14348" width="12.375" style="176" customWidth="1"/>
    <col min="14349" max="14592" width="9" style="176"/>
    <col min="14593" max="14593" width="49.625" style="176" customWidth="1"/>
    <col min="14594" max="14594" width="9.125" style="176" customWidth="1"/>
    <col min="14595" max="14601" width="9.625" style="176" customWidth="1"/>
    <col min="14602" max="14602" width="10.75" style="176" customWidth="1"/>
    <col min="14603" max="14603" width="12.25" style="176" customWidth="1"/>
    <col min="14604" max="14604" width="12.375" style="176" customWidth="1"/>
    <col min="14605" max="14848" width="9" style="176"/>
    <col min="14849" max="14849" width="49.625" style="176" customWidth="1"/>
    <col min="14850" max="14850" width="9.125" style="176" customWidth="1"/>
    <col min="14851" max="14857" width="9.625" style="176" customWidth="1"/>
    <col min="14858" max="14858" width="10.75" style="176" customWidth="1"/>
    <col min="14859" max="14859" width="12.25" style="176" customWidth="1"/>
    <col min="14860" max="14860" width="12.375" style="176" customWidth="1"/>
    <col min="14861" max="15104" width="9" style="176"/>
    <col min="15105" max="15105" width="49.625" style="176" customWidth="1"/>
    <col min="15106" max="15106" width="9.125" style="176" customWidth="1"/>
    <col min="15107" max="15113" width="9.625" style="176" customWidth="1"/>
    <col min="15114" max="15114" width="10.75" style="176" customWidth="1"/>
    <col min="15115" max="15115" width="12.25" style="176" customWidth="1"/>
    <col min="15116" max="15116" width="12.375" style="176" customWidth="1"/>
    <col min="15117" max="15360" width="9" style="176"/>
    <col min="15361" max="15361" width="49.625" style="176" customWidth="1"/>
    <col min="15362" max="15362" width="9.125" style="176" customWidth="1"/>
    <col min="15363" max="15369" width="9.625" style="176" customWidth="1"/>
    <col min="15370" max="15370" width="10.75" style="176" customWidth="1"/>
    <col min="15371" max="15371" width="12.25" style="176" customWidth="1"/>
    <col min="15372" max="15372" width="12.375" style="176" customWidth="1"/>
    <col min="15373" max="15616" width="9" style="176"/>
    <col min="15617" max="15617" width="49.625" style="176" customWidth="1"/>
    <col min="15618" max="15618" width="9.125" style="176" customWidth="1"/>
    <col min="15619" max="15625" width="9.625" style="176" customWidth="1"/>
    <col min="15626" max="15626" width="10.75" style="176" customWidth="1"/>
    <col min="15627" max="15627" width="12.25" style="176" customWidth="1"/>
    <col min="15628" max="15628" width="12.375" style="176" customWidth="1"/>
    <col min="15629" max="15872" width="9" style="176"/>
    <col min="15873" max="15873" width="49.625" style="176" customWidth="1"/>
    <col min="15874" max="15874" width="9.125" style="176" customWidth="1"/>
    <col min="15875" max="15881" width="9.625" style="176" customWidth="1"/>
    <col min="15882" max="15882" width="10.75" style="176" customWidth="1"/>
    <col min="15883" max="15883" width="12.25" style="176" customWidth="1"/>
    <col min="15884" max="15884" width="12.375" style="176" customWidth="1"/>
    <col min="15885" max="16128" width="9" style="176"/>
    <col min="16129" max="16129" width="49.625" style="176" customWidth="1"/>
    <col min="16130" max="16130" width="9.125" style="176" customWidth="1"/>
    <col min="16131" max="16137" width="9.625" style="176" customWidth="1"/>
    <col min="16138" max="16138" width="10.75" style="176" customWidth="1"/>
    <col min="16139" max="16139" width="12.25" style="176" customWidth="1"/>
    <col min="16140" max="16140" width="12.375" style="176" customWidth="1"/>
    <col min="16141" max="16384" width="9" style="176"/>
  </cols>
  <sheetData>
    <row r="1" spans="1:1">
      <c r="A1" s="177" t="s">
        <v>27</v>
      </c>
    </row>
    <row r="2" ht="42.75" customHeight="1" spans="1:14">
      <c r="A2" s="178" t="s">
        <v>3035</v>
      </c>
      <c r="B2" s="179"/>
      <c r="C2" s="179"/>
      <c r="D2" s="179"/>
      <c r="E2" s="179"/>
      <c r="F2" s="179"/>
      <c r="G2" s="179"/>
      <c r="H2" s="179"/>
      <c r="I2" s="179"/>
      <c r="J2" s="179"/>
      <c r="K2" s="179"/>
      <c r="L2" s="195"/>
      <c r="M2" s="195"/>
      <c r="N2" s="195"/>
    </row>
    <row r="3" spans="1:13">
      <c r="A3" s="180"/>
      <c r="B3" s="181"/>
      <c r="M3" s="176" t="s">
        <v>50</v>
      </c>
    </row>
    <row r="4" ht="26.1" customHeight="1" spans="1:14">
      <c r="A4" s="182" t="s">
        <v>2572</v>
      </c>
      <c r="B4" s="182" t="s">
        <v>61</v>
      </c>
      <c r="C4" s="183" t="s">
        <v>2573</v>
      </c>
      <c r="D4" s="183"/>
      <c r="E4" s="183"/>
      <c r="F4" s="183"/>
      <c r="G4" s="183"/>
      <c r="H4" s="183"/>
      <c r="I4" s="183"/>
      <c r="J4" s="183"/>
      <c r="K4" s="183"/>
      <c r="L4" s="185"/>
      <c r="M4" s="185"/>
      <c r="N4" s="185"/>
    </row>
    <row r="5" ht="24" customHeight="1" spans="1:14">
      <c r="A5" s="184"/>
      <c r="B5" s="184"/>
      <c r="C5" s="185" t="s">
        <v>2574</v>
      </c>
      <c r="D5" s="185" t="s">
        <v>2575</v>
      </c>
      <c r="E5" s="185" t="s">
        <v>2576</v>
      </c>
      <c r="F5" s="185" t="s">
        <v>2577</v>
      </c>
      <c r="G5" s="185" t="s">
        <v>2578</v>
      </c>
      <c r="H5" s="185" t="s">
        <v>2579</v>
      </c>
      <c r="I5" s="185" t="s">
        <v>2580</v>
      </c>
      <c r="J5" s="196" t="s">
        <v>2581</v>
      </c>
      <c r="K5" s="197" t="s">
        <v>2582</v>
      </c>
      <c r="L5" s="197" t="s">
        <v>2583</v>
      </c>
      <c r="M5" s="197" t="s">
        <v>2584</v>
      </c>
      <c r="N5" s="197" t="s">
        <v>2585</v>
      </c>
    </row>
    <row r="6" ht="17.1" customHeight="1" spans="1:14">
      <c r="A6" s="186" t="s">
        <v>3036</v>
      </c>
      <c r="B6" s="187">
        <f t="shared" ref="B6:B46" si="0">C6</f>
        <v>60507</v>
      </c>
      <c r="C6" s="188">
        <v>60507</v>
      </c>
      <c r="D6" s="187">
        <v>0</v>
      </c>
      <c r="E6" s="187">
        <v>0</v>
      </c>
      <c r="F6" s="187">
        <v>0</v>
      </c>
      <c r="G6" s="187">
        <v>0</v>
      </c>
      <c r="H6" s="187">
        <v>0</v>
      </c>
      <c r="I6" s="187">
        <v>0</v>
      </c>
      <c r="J6" s="187">
        <v>0</v>
      </c>
      <c r="K6" s="187">
        <v>0</v>
      </c>
      <c r="L6" s="187">
        <v>0</v>
      </c>
      <c r="M6" s="187">
        <v>0</v>
      </c>
      <c r="N6" s="187">
        <v>0</v>
      </c>
    </row>
    <row r="7" ht="17.1" customHeight="1" spans="1:14">
      <c r="A7" s="189" t="s">
        <v>1505</v>
      </c>
      <c r="B7" s="187">
        <f t="shared" si="0"/>
        <v>17578</v>
      </c>
      <c r="C7" s="190">
        <v>17578</v>
      </c>
      <c r="D7" s="187"/>
      <c r="E7" s="187"/>
      <c r="F7" s="187"/>
      <c r="G7" s="187"/>
      <c r="H7" s="187"/>
      <c r="I7" s="187"/>
      <c r="J7" s="187"/>
      <c r="K7" s="187"/>
      <c r="L7" s="187"/>
      <c r="M7" s="187"/>
      <c r="N7" s="187"/>
    </row>
    <row r="8" ht="17.1" customHeight="1" spans="1:14">
      <c r="A8" s="189" t="s">
        <v>2761</v>
      </c>
      <c r="B8" s="187">
        <f t="shared" si="0"/>
        <v>10709</v>
      </c>
      <c r="C8" s="190">
        <v>10709</v>
      </c>
      <c r="D8" s="187"/>
      <c r="E8" s="187"/>
      <c r="F8" s="187"/>
      <c r="G8" s="187"/>
      <c r="H8" s="187"/>
      <c r="I8" s="187"/>
      <c r="J8" s="187"/>
      <c r="K8" s="187"/>
      <c r="L8" s="187"/>
      <c r="M8" s="187"/>
      <c r="N8" s="187"/>
    </row>
    <row r="9" ht="17.1" customHeight="1" spans="1:14">
      <c r="A9" s="189" t="s">
        <v>2762</v>
      </c>
      <c r="B9" s="187">
        <f t="shared" si="0"/>
        <v>10709</v>
      </c>
      <c r="C9" s="190">
        <v>10709</v>
      </c>
      <c r="D9" s="187"/>
      <c r="E9" s="187"/>
      <c r="F9" s="187"/>
      <c r="G9" s="187"/>
      <c r="H9" s="187"/>
      <c r="I9" s="187"/>
      <c r="J9" s="187"/>
      <c r="K9" s="187"/>
      <c r="L9" s="187"/>
      <c r="M9" s="187"/>
      <c r="N9" s="187"/>
    </row>
    <row r="10" ht="17.1" customHeight="1" spans="1:14">
      <c r="A10" s="189" t="s">
        <v>2780</v>
      </c>
      <c r="B10" s="187">
        <f t="shared" si="0"/>
        <v>180</v>
      </c>
      <c r="C10" s="190">
        <v>180</v>
      </c>
      <c r="D10" s="187"/>
      <c r="E10" s="187"/>
      <c r="F10" s="187"/>
      <c r="G10" s="187"/>
      <c r="H10" s="187"/>
      <c r="I10" s="187"/>
      <c r="J10" s="187"/>
      <c r="K10" s="187"/>
      <c r="L10" s="187"/>
      <c r="M10" s="187"/>
      <c r="N10" s="187"/>
    </row>
    <row r="11" ht="17.1" customHeight="1" spans="1:14">
      <c r="A11" s="189" t="s">
        <v>2781</v>
      </c>
      <c r="B11" s="187">
        <f t="shared" si="0"/>
        <v>180</v>
      </c>
      <c r="C11" s="190">
        <v>180</v>
      </c>
      <c r="D11" s="187"/>
      <c r="E11" s="187"/>
      <c r="F11" s="187"/>
      <c r="G11" s="187"/>
      <c r="H11" s="187"/>
      <c r="I11" s="187"/>
      <c r="J11" s="187"/>
      <c r="K11" s="187"/>
      <c r="L11" s="187"/>
      <c r="M11" s="187"/>
      <c r="N11" s="187"/>
    </row>
    <row r="12" ht="17.1" customHeight="1" spans="1:14">
      <c r="A12" s="189" t="s">
        <v>2786</v>
      </c>
      <c r="B12" s="187">
        <f t="shared" si="0"/>
        <v>400</v>
      </c>
      <c r="C12" s="190">
        <v>400</v>
      </c>
      <c r="D12" s="187"/>
      <c r="E12" s="187"/>
      <c r="F12" s="187"/>
      <c r="G12" s="187"/>
      <c r="H12" s="187"/>
      <c r="I12" s="187"/>
      <c r="J12" s="187"/>
      <c r="K12" s="187"/>
      <c r="L12" s="187"/>
      <c r="M12" s="187"/>
      <c r="N12" s="187"/>
    </row>
    <row r="13" ht="17.1" customHeight="1" spans="1:14">
      <c r="A13" s="189" t="s">
        <v>2787</v>
      </c>
      <c r="B13" s="187">
        <f t="shared" si="0"/>
        <v>400</v>
      </c>
      <c r="C13" s="190">
        <v>400</v>
      </c>
      <c r="D13" s="187"/>
      <c r="E13" s="187"/>
      <c r="F13" s="187"/>
      <c r="G13" s="187"/>
      <c r="H13" s="187"/>
      <c r="I13" s="187"/>
      <c r="J13" s="187"/>
      <c r="K13" s="187"/>
      <c r="L13" s="187"/>
      <c r="M13" s="187"/>
      <c r="N13" s="187"/>
    </row>
    <row r="14" ht="17.1" customHeight="1" spans="1:14">
      <c r="A14" s="189" t="s">
        <v>2669</v>
      </c>
      <c r="B14" s="187">
        <f t="shared" si="0"/>
        <v>6289</v>
      </c>
      <c r="C14" s="190">
        <v>6289</v>
      </c>
      <c r="D14" s="187"/>
      <c r="E14" s="187"/>
      <c r="F14" s="187"/>
      <c r="G14" s="187"/>
      <c r="H14" s="187"/>
      <c r="I14" s="187"/>
      <c r="J14" s="187"/>
      <c r="K14" s="187"/>
      <c r="L14" s="187"/>
      <c r="M14" s="187"/>
      <c r="N14" s="187"/>
    </row>
    <row r="15" ht="17.1" customHeight="1" spans="1:14">
      <c r="A15" s="189" t="s">
        <v>1528</v>
      </c>
      <c r="B15" s="187">
        <f t="shared" si="0"/>
        <v>6289</v>
      </c>
      <c r="C15" s="190">
        <v>6289</v>
      </c>
      <c r="D15" s="187"/>
      <c r="E15" s="187"/>
      <c r="F15" s="187"/>
      <c r="G15" s="187"/>
      <c r="H15" s="187"/>
      <c r="I15" s="187"/>
      <c r="J15" s="187"/>
      <c r="K15" s="187"/>
      <c r="L15" s="187"/>
      <c r="M15" s="187"/>
      <c r="N15" s="187"/>
    </row>
    <row r="16" ht="17.1" customHeight="1" spans="1:14">
      <c r="A16" s="189" t="s">
        <v>1543</v>
      </c>
      <c r="B16" s="187">
        <f t="shared" si="0"/>
        <v>1483</v>
      </c>
      <c r="C16" s="190">
        <v>1483</v>
      </c>
      <c r="D16" s="187"/>
      <c r="E16" s="187"/>
      <c r="F16" s="187"/>
      <c r="G16" s="187"/>
      <c r="H16" s="187"/>
      <c r="I16" s="187"/>
      <c r="J16" s="187"/>
      <c r="K16" s="187"/>
      <c r="L16" s="187"/>
      <c r="M16" s="187"/>
      <c r="N16" s="187"/>
    </row>
    <row r="17" ht="17.1" customHeight="1" spans="1:14">
      <c r="A17" s="189" t="s">
        <v>2800</v>
      </c>
      <c r="B17" s="187">
        <f t="shared" si="0"/>
        <v>1200</v>
      </c>
      <c r="C17" s="190">
        <v>1200</v>
      </c>
      <c r="D17" s="187"/>
      <c r="E17" s="187"/>
      <c r="F17" s="187"/>
      <c r="G17" s="187"/>
      <c r="H17" s="187"/>
      <c r="I17" s="187"/>
      <c r="J17" s="187"/>
      <c r="K17" s="187"/>
      <c r="L17" s="187"/>
      <c r="M17" s="187"/>
      <c r="N17" s="187"/>
    </row>
    <row r="18" ht="17.1" customHeight="1" spans="1:14">
      <c r="A18" s="189" t="s">
        <v>2801</v>
      </c>
      <c r="B18" s="187">
        <f t="shared" si="0"/>
        <v>1200</v>
      </c>
      <c r="C18" s="190">
        <v>1200</v>
      </c>
      <c r="D18" s="187"/>
      <c r="E18" s="187"/>
      <c r="F18" s="187"/>
      <c r="G18" s="187"/>
      <c r="H18" s="187"/>
      <c r="I18" s="187"/>
      <c r="J18" s="187"/>
      <c r="K18" s="187"/>
      <c r="L18" s="187"/>
      <c r="M18" s="187"/>
      <c r="N18" s="187"/>
    </row>
    <row r="19" ht="17.1" customHeight="1" spans="1:14">
      <c r="A19" s="191" t="s">
        <v>2817</v>
      </c>
      <c r="B19" s="187">
        <f t="shared" si="0"/>
        <v>283</v>
      </c>
      <c r="C19" s="190">
        <v>283</v>
      </c>
      <c r="D19" s="187"/>
      <c r="E19" s="187"/>
      <c r="F19" s="187"/>
      <c r="G19" s="187"/>
      <c r="H19" s="187"/>
      <c r="I19" s="187"/>
      <c r="J19" s="187"/>
      <c r="K19" s="187"/>
      <c r="L19" s="187"/>
      <c r="M19" s="187"/>
      <c r="N19" s="187"/>
    </row>
    <row r="20" ht="17.1" customHeight="1" spans="1:14">
      <c r="A20" s="191" t="s">
        <v>2818</v>
      </c>
      <c r="B20" s="187">
        <f t="shared" si="0"/>
        <v>183</v>
      </c>
      <c r="C20" s="190">
        <v>183</v>
      </c>
      <c r="D20" s="187"/>
      <c r="E20" s="187"/>
      <c r="F20" s="187"/>
      <c r="G20" s="187"/>
      <c r="H20" s="187"/>
      <c r="I20" s="187"/>
      <c r="J20" s="187"/>
      <c r="K20" s="187"/>
      <c r="L20" s="187"/>
      <c r="M20" s="187"/>
      <c r="N20" s="187"/>
    </row>
    <row r="21" ht="17.1" customHeight="1" spans="1:14">
      <c r="A21" s="191" t="s">
        <v>2801</v>
      </c>
      <c r="B21" s="187">
        <f t="shared" si="0"/>
        <v>100</v>
      </c>
      <c r="C21" s="190">
        <v>100</v>
      </c>
      <c r="D21" s="187"/>
      <c r="E21" s="187"/>
      <c r="F21" s="187"/>
      <c r="G21" s="187"/>
      <c r="H21" s="187"/>
      <c r="I21" s="187"/>
      <c r="J21" s="187"/>
      <c r="K21" s="187"/>
      <c r="L21" s="187"/>
      <c r="M21" s="187"/>
      <c r="N21" s="187"/>
    </row>
    <row r="22" ht="17.1" customHeight="1" spans="1:14">
      <c r="A22" s="189" t="s">
        <v>1834</v>
      </c>
      <c r="B22" s="187">
        <f t="shared" si="0"/>
        <v>65</v>
      </c>
      <c r="C22" s="190">
        <v>65</v>
      </c>
      <c r="D22" s="187"/>
      <c r="E22" s="187"/>
      <c r="F22" s="187"/>
      <c r="G22" s="187"/>
      <c r="H22" s="187"/>
      <c r="I22" s="187"/>
      <c r="J22" s="187"/>
      <c r="K22" s="187"/>
      <c r="L22" s="187"/>
      <c r="M22" s="187"/>
      <c r="N22" s="187"/>
    </row>
    <row r="23" ht="17.1" customHeight="1" spans="1:14">
      <c r="A23" s="189" t="s">
        <v>2669</v>
      </c>
      <c r="B23" s="187">
        <f t="shared" si="0"/>
        <v>65</v>
      </c>
      <c r="C23" s="190">
        <v>65</v>
      </c>
      <c r="D23" s="187"/>
      <c r="E23" s="187"/>
      <c r="F23" s="187"/>
      <c r="G23" s="187"/>
      <c r="H23" s="187"/>
      <c r="I23" s="187"/>
      <c r="J23" s="187"/>
      <c r="K23" s="187"/>
      <c r="L23" s="187"/>
      <c r="M23" s="187"/>
      <c r="N23" s="187"/>
    </row>
    <row r="24" ht="17.1" customHeight="1" spans="1:14">
      <c r="A24" s="189" t="s">
        <v>1853</v>
      </c>
      <c r="B24" s="187">
        <f t="shared" si="0"/>
        <v>65</v>
      </c>
      <c r="C24" s="190">
        <v>65</v>
      </c>
      <c r="D24" s="187"/>
      <c r="E24" s="187"/>
      <c r="F24" s="187"/>
      <c r="G24" s="187"/>
      <c r="H24" s="187"/>
      <c r="I24" s="187"/>
      <c r="J24" s="187"/>
      <c r="K24" s="187"/>
      <c r="L24" s="187"/>
      <c r="M24" s="187"/>
      <c r="N24" s="187"/>
    </row>
    <row r="25" ht="17.1" customHeight="1" spans="1:14">
      <c r="A25" s="192" t="s">
        <v>2047</v>
      </c>
      <c r="B25" s="187">
        <f t="shared" si="0"/>
        <v>500</v>
      </c>
      <c r="C25" s="190">
        <v>500</v>
      </c>
      <c r="D25" s="187"/>
      <c r="E25" s="187"/>
      <c r="F25" s="187"/>
      <c r="G25" s="187"/>
      <c r="H25" s="187"/>
      <c r="I25" s="187"/>
      <c r="J25" s="187"/>
      <c r="K25" s="187"/>
      <c r="L25" s="187"/>
      <c r="M25" s="187"/>
      <c r="N25" s="187"/>
    </row>
    <row r="26" ht="17.1" customHeight="1" spans="1:14">
      <c r="A26" s="192" t="s">
        <v>2870</v>
      </c>
      <c r="B26" s="187">
        <f t="shared" si="0"/>
        <v>500</v>
      </c>
      <c r="C26" s="190">
        <v>500</v>
      </c>
      <c r="D26" s="187"/>
      <c r="E26" s="187"/>
      <c r="F26" s="187"/>
      <c r="G26" s="187"/>
      <c r="H26" s="187"/>
      <c r="I26" s="187"/>
      <c r="J26" s="187"/>
      <c r="K26" s="187"/>
      <c r="L26" s="187"/>
      <c r="M26" s="187"/>
      <c r="N26" s="187"/>
    </row>
    <row r="27" ht="17.1" customHeight="1" spans="1:14">
      <c r="A27" s="192" t="s">
        <v>2872</v>
      </c>
      <c r="B27" s="187">
        <f t="shared" si="0"/>
        <v>500</v>
      </c>
      <c r="C27" s="190">
        <v>500</v>
      </c>
      <c r="D27" s="187"/>
      <c r="E27" s="187"/>
      <c r="F27" s="187"/>
      <c r="G27" s="187"/>
      <c r="H27" s="187"/>
      <c r="I27" s="187"/>
      <c r="J27" s="187"/>
      <c r="K27" s="187"/>
      <c r="L27" s="187"/>
      <c r="M27" s="187"/>
      <c r="N27" s="187"/>
    </row>
    <row r="28" ht="17.1" customHeight="1" spans="1:14">
      <c r="A28" s="189" t="s">
        <v>2045</v>
      </c>
      <c r="B28" s="187">
        <f t="shared" si="0"/>
        <v>417</v>
      </c>
      <c r="C28" s="190">
        <v>417</v>
      </c>
      <c r="D28" s="187"/>
      <c r="E28" s="187"/>
      <c r="F28" s="187"/>
      <c r="G28" s="187"/>
      <c r="H28" s="187"/>
      <c r="I28" s="187"/>
      <c r="J28" s="187"/>
      <c r="K28" s="187"/>
      <c r="L28" s="187"/>
      <c r="M28" s="187"/>
      <c r="N28" s="187"/>
    </row>
    <row r="29" ht="17.1" customHeight="1" spans="1:14">
      <c r="A29" s="189" t="s">
        <v>2893</v>
      </c>
      <c r="B29" s="187">
        <f t="shared" si="0"/>
        <v>417</v>
      </c>
      <c r="C29" s="190">
        <v>417</v>
      </c>
      <c r="D29" s="187"/>
      <c r="E29" s="187"/>
      <c r="F29" s="187"/>
      <c r="G29" s="187"/>
      <c r="H29" s="187"/>
      <c r="I29" s="187"/>
      <c r="J29" s="187"/>
      <c r="K29" s="187"/>
      <c r="L29" s="187"/>
      <c r="M29" s="187"/>
      <c r="N29" s="187"/>
    </row>
    <row r="30" ht="17.1" customHeight="1" spans="1:14">
      <c r="A30" s="189" t="s">
        <v>2895</v>
      </c>
      <c r="B30" s="187">
        <f t="shared" si="0"/>
        <v>225</v>
      </c>
      <c r="C30" s="190">
        <v>225</v>
      </c>
      <c r="D30" s="187"/>
      <c r="E30" s="187"/>
      <c r="F30" s="187"/>
      <c r="G30" s="187"/>
      <c r="H30" s="187"/>
      <c r="I30" s="187"/>
      <c r="J30" s="187"/>
      <c r="K30" s="187"/>
      <c r="L30" s="187"/>
      <c r="M30" s="187"/>
      <c r="N30" s="187"/>
    </row>
    <row r="31" ht="17.1" customHeight="1" spans="1:14">
      <c r="A31" s="189" t="s">
        <v>2896</v>
      </c>
      <c r="B31" s="187">
        <f t="shared" si="0"/>
        <v>180</v>
      </c>
      <c r="C31" s="190">
        <v>180</v>
      </c>
      <c r="D31" s="187"/>
      <c r="E31" s="187"/>
      <c r="F31" s="187"/>
      <c r="G31" s="187"/>
      <c r="H31" s="187"/>
      <c r="I31" s="187"/>
      <c r="J31" s="187"/>
      <c r="K31" s="187"/>
      <c r="L31" s="187"/>
      <c r="M31" s="187"/>
      <c r="N31" s="187"/>
    </row>
    <row r="32" ht="17.1" customHeight="1" spans="1:14">
      <c r="A32" s="189" t="s">
        <v>2897</v>
      </c>
      <c r="B32" s="187">
        <f t="shared" si="0"/>
        <v>12</v>
      </c>
      <c r="C32" s="190">
        <v>12</v>
      </c>
      <c r="D32" s="187"/>
      <c r="E32" s="187"/>
      <c r="F32" s="187"/>
      <c r="G32" s="187"/>
      <c r="H32" s="187"/>
      <c r="I32" s="187"/>
      <c r="J32" s="187"/>
      <c r="K32" s="187"/>
      <c r="L32" s="187"/>
      <c r="M32" s="187"/>
      <c r="N32" s="187"/>
    </row>
    <row r="33" ht="17.1" customHeight="1" spans="1:14">
      <c r="A33" s="189" t="s">
        <v>2343</v>
      </c>
      <c r="B33" s="187">
        <f t="shared" si="0"/>
        <v>7169</v>
      </c>
      <c r="C33" s="190">
        <v>7169</v>
      </c>
      <c r="D33" s="187"/>
      <c r="E33" s="187"/>
      <c r="F33" s="187"/>
      <c r="G33" s="187"/>
      <c r="H33" s="187"/>
      <c r="I33" s="187"/>
      <c r="J33" s="187"/>
      <c r="K33" s="187"/>
      <c r="L33" s="187"/>
      <c r="M33" s="187"/>
      <c r="N33" s="187"/>
    </row>
    <row r="34" ht="17.1" customHeight="1" spans="1:14">
      <c r="A34" s="189" t="s">
        <v>2906</v>
      </c>
      <c r="B34" s="187">
        <f t="shared" si="0"/>
        <v>7169</v>
      </c>
      <c r="C34" s="190">
        <v>7169</v>
      </c>
      <c r="D34" s="187"/>
      <c r="E34" s="187"/>
      <c r="F34" s="187"/>
      <c r="G34" s="187"/>
      <c r="H34" s="187"/>
      <c r="I34" s="187"/>
      <c r="J34" s="187"/>
      <c r="K34" s="187"/>
      <c r="L34" s="187"/>
      <c r="M34" s="187"/>
      <c r="N34" s="187"/>
    </row>
    <row r="35" ht="24.95" customHeight="1" spans="1:14">
      <c r="A35" s="189" t="s">
        <v>2909</v>
      </c>
      <c r="B35" s="187">
        <f t="shared" si="0"/>
        <v>7169</v>
      </c>
      <c r="C35" s="190">
        <v>7169</v>
      </c>
      <c r="D35" s="187"/>
      <c r="E35" s="187"/>
      <c r="F35" s="187"/>
      <c r="G35" s="187"/>
      <c r="H35" s="187"/>
      <c r="I35" s="187"/>
      <c r="J35" s="187"/>
      <c r="K35" s="187"/>
      <c r="L35" s="187"/>
      <c r="M35" s="187"/>
      <c r="N35" s="187"/>
    </row>
    <row r="36" ht="17.1" customHeight="1" spans="1:14">
      <c r="A36" s="189" t="s">
        <v>2355</v>
      </c>
      <c r="B36" s="187">
        <f t="shared" si="0"/>
        <v>1</v>
      </c>
      <c r="C36" s="190">
        <v>1</v>
      </c>
      <c r="D36" s="187"/>
      <c r="E36" s="187"/>
      <c r="F36" s="187"/>
      <c r="G36" s="187"/>
      <c r="H36" s="187"/>
      <c r="I36" s="187"/>
      <c r="J36" s="187"/>
      <c r="K36" s="187"/>
      <c r="L36" s="187"/>
      <c r="M36" s="187"/>
      <c r="N36" s="187"/>
    </row>
    <row r="37" ht="17.1" customHeight="1" spans="1:14">
      <c r="A37" s="189" t="s">
        <v>2922</v>
      </c>
      <c r="B37" s="187">
        <f t="shared" si="0"/>
        <v>1</v>
      </c>
      <c r="C37" s="190">
        <v>1</v>
      </c>
      <c r="D37" s="187"/>
      <c r="E37" s="187"/>
      <c r="F37" s="187"/>
      <c r="G37" s="187"/>
      <c r="H37" s="187"/>
      <c r="I37" s="187"/>
      <c r="J37" s="187"/>
      <c r="K37" s="187"/>
      <c r="L37" s="187"/>
      <c r="M37" s="187"/>
      <c r="N37" s="187"/>
    </row>
    <row r="38" ht="17.1" customHeight="1" spans="1:14">
      <c r="A38" s="189" t="s">
        <v>2925</v>
      </c>
      <c r="B38" s="187">
        <f t="shared" si="0"/>
        <v>1</v>
      </c>
      <c r="C38" s="190">
        <v>1</v>
      </c>
      <c r="D38" s="187"/>
      <c r="E38" s="187"/>
      <c r="F38" s="187"/>
      <c r="G38" s="187"/>
      <c r="H38" s="187"/>
      <c r="I38" s="187"/>
      <c r="J38" s="187"/>
      <c r="K38" s="187"/>
      <c r="L38" s="187"/>
      <c r="M38" s="187"/>
      <c r="N38" s="187"/>
    </row>
    <row r="39" ht="17.1" customHeight="1" spans="1:14">
      <c r="A39" s="189" t="s">
        <v>2472</v>
      </c>
      <c r="B39" s="187">
        <f t="shared" si="0"/>
        <v>30956</v>
      </c>
      <c r="C39" s="190">
        <v>30956</v>
      </c>
      <c r="D39" s="187"/>
      <c r="E39" s="187"/>
      <c r="F39" s="187"/>
      <c r="G39" s="187"/>
      <c r="H39" s="187"/>
      <c r="I39" s="187"/>
      <c r="J39" s="187"/>
      <c r="K39" s="187"/>
      <c r="L39" s="187"/>
      <c r="M39" s="187"/>
      <c r="N39" s="187"/>
    </row>
    <row r="40" ht="17.1" customHeight="1" spans="1:14">
      <c r="A40" s="189" t="s">
        <v>2964</v>
      </c>
      <c r="B40" s="187">
        <f t="shared" si="0"/>
        <v>1801</v>
      </c>
      <c r="C40" s="190">
        <v>1801</v>
      </c>
      <c r="D40" s="187"/>
      <c r="E40" s="187"/>
      <c r="F40" s="187"/>
      <c r="G40" s="187"/>
      <c r="H40" s="187"/>
      <c r="I40" s="187"/>
      <c r="J40" s="187"/>
      <c r="K40" s="187"/>
      <c r="L40" s="187"/>
      <c r="M40" s="187"/>
      <c r="N40" s="187"/>
    </row>
    <row r="41" ht="17.1" customHeight="1" spans="1:14">
      <c r="A41" s="189" t="s">
        <v>2966</v>
      </c>
      <c r="B41" s="187">
        <f t="shared" si="0"/>
        <v>1801</v>
      </c>
      <c r="C41" s="190">
        <v>1801</v>
      </c>
      <c r="D41" s="187"/>
      <c r="E41" s="187"/>
      <c r="F41" s="187"/>
      <c r="G41" s="187"/>
      <c r="H41" s="187"/>
      <c r="I41" s="187"/>
      <c r="J41" s="187"/>
      <c r="K41" s="187"/>
      <c r="L41" s="187"/>
      <c r="M41" s="187"/>
      <c r="N41" s="187"/>
    </row>
    <row r="42" ht="17.1" customHeight="1" spans="1:14">
      <c r="A42" s="189" t="s">
        <v>2543</v>
      </c>
      <c r="B42" s="187">
        <f t="shared" si="0"/>
        <v>28532</v>
      </c>
      <c r="C42" s="190">
        <v>28532</v>
      </c>
      <c r="D42" s="187"/>
      <c r="E42" s="187"/>
      <c r="F42" s="187"/>
      <c r="G42" s="187"/>
      <c r="H42" s="187"/>
      <c r="I42" s="187"/>
      <c r="J42" s="187"/>
      <c r="K42" s="187"/>
      <c r="L42" s="187"/>
      <c r="M42" s="187"/>
      <c r="N42" s="187"/>
    </row>
    <row r="43" ht="17.1" customHeight="1" spans="1:14">
      <c r="A43" s="189" t="s">
        <v>2972</v>
      </c>
      <c r="B43" s="187">
        <f t="shared" si="0"/>
        <v>28532</v>
      </c>
      <c r="C43" s="190">
        <v>28532</v>
      </c>
      <c r="D43" s="187"/>
      <c r="E43" s="187"/>
      <c r="F43" s="187"/>
      <c r="G43" s="187"/>
      <c r="H43" s="187"/>
      <c r="I43" s="187"/>
      <c r="J43" s="187"/>
      <c r="K43" s="187"/>
      <c r="L43" s="187"/>
      <c r="M43" s="187"/>
      <c r="N43" s="187"/>
    </row>
    <row r="44" ht="17.1" customHeight="1" spans="1:14">
      <c r="A44" s="189" t="s">
        <v>2569</v>
      </c>
      <c r="B44" s="187">
        <f t="shared" si="0"/>
        <v>623</v>
      </c>
      <c r="C44" s="190">
        <v>623</v>
      </c>
      <c r="D44" s="187"/>
      <c r="E44" s="187"/>
      <c r="F44" s="187"/>
      <c r="G44" s="187"/>
      <c r="H44" s="187"/>
      <c r="I44" s="187"/>
      <c r="J44" s="187"/>
      <c r="K44" s="187"/>
      <c r="L44" s="187"/>
      <c r="M44" s="187"/>
      <c r="N44" s="187"/>
    </row>
    <row r="45" ht="17.1" customHeight="1" spans="1:14">
      <c r="A45" s="189" t="s">
        <v>2974</v>
      </c>
      <c r="B45" s="187">
        <f t="shared" si="0"/>
        <v>623</v>
      </c>
      <c r="C45" s="190">
        <v>623</v>
      </c>
      <c r="D45" s="187"/>
      <c r="E45" s="187"/>
      <c r="F45" s="187"/>
      <c r="G45" s="187"/>
      <c r="H45" s="187"/>
      <c r="I45" s="187"/>
      <c r="J45" s="187"/>
      <c r="K45" s="187"/>
      <c r="L45" s="187"/>
      <c r="M45" s="187"/>
      <c r="N45" s="187"/>
    </row>
    <row r="46" ht="17.1" customHeight="1" spans="1:14">
      <c r="A46" s="189" t="s">
        <v>2992</v>
      </c>
      <c r="B46" s="187">
        <f t="shared" si="0"/>
        <v>2338</v>
      </c>
      <c r="C46" s="190">
        <v>2338</v>
      </c>
      <c r="D46" s="187"/>
      <c r="E46" s="187"/>
      <c r="F46" s="187"/>
      <c r="G46" s="187"/>
      <c r="H46" s="187"/>
      <c r="I46" s="187"/>
      <c r="J46" s="187"/>
      <c r="K46" s="187"/>
      <c r="L46" s="187"/>
      <c r="M46" s="187"/>
      <c r="N46" s="187"/>
    </row>
    <row r="47" ht="17.1" customHeight="1" spans="1:14">
      <c r="A47" s="189" t="s">
        <v>2994</v>
      </c>
      <c r="B47" s="187">
        <f>C47</f>
        <v>2338</v>
      </c>
      <c r="C47" s="190">
        <v>2338</v>
      </c>
      <c r="D47" s="187"/>
      <c r="E47" s="187"/>
      <c r="F47" s="187"/>
      <c r="G47" s="187"/>
      <c r="H47" s="187"/>
      <c r="I47" s="187"/>
      <c r="J47" s="187"/>
      <c r="K47" s="187"/>
      <c r="L47" s="187"/>
      <c r="M47" s="187"/>
      <c r="N47" s="187"/>
    </row>
    <row r="48" spans="1:14">
      <c r="A48" s="193" t="s">
        <v>3037</v>
      </c>
      <c r="B48" s="193"/>
      <c r="C48" s="194"/>
      <c r="D48" s="194"/>
      <c r="E48" s="194"/>
      <c r="F48" s="194"/>
      <c r="G48" s="194"/>
      <c r="H48" s="194"/>
      <c r="I48" s="194"/>
      <c r="J48" s="194"/>
      <c r="K48" s="194"/>
      <c r="L48" s="194"/>
      <c r="M48" s="194"/>
      <c r="N48" s="194"/>
    </row>
    <row r="49" spans="1:14">
      <c r="A49" s="193"/>
      <c r="B49" s="193"/>
      <c r="C49" s="194"/>
      <c r="D49" s="194"/>
      <c r="E49" s="194"/>
      <c r="F49" s="194"/>
      <c r="G49" s="194"/>
      <c r="H49" s="194"/>
      <c r="I49" s="194"/>
      <c r="J49" s="194"/>
      <c r="K49" s="194"/>
      <c r="L49" s="194"/>
      <c r="M49" s="194"/>
      <c r="N49" s="194"/>
    </row>
    <row r="50" spans="1:14">
      <c r="A50" s="193"/>
      <c r="B50" s="193"/>
      <c r="C50" s="194"/>
      <c r="D50" s="194"/>
      <c r="E50" s="194"/>
      <c r="F50" s="194"/>
      <c r="G50" s="194"/>
      <c r="H50" s="194"/>
      <c r="I50" s="194"/>
      <c r="J50" s="194"/>
      <c r="K50" s="194"/>
      <c r="L50" s="194"/>
      <c r="M50" s="194"/>
      <c r="N50" s="194"/>
    </row>
    <row r="51" spans="1:14">
      <c r="A51" s="193"/>
      <c r="B51" s="193"/>
      <c r="C51" s="194"/>
      <c r="D51" s="194"/>
      <c r="E51" s="194"/>
      <c r="F51" s="194"/>
      <c r="G51" s="194"/>
      <c r="H51" s="194"/>
      <c r="I51" s="194"/>
      <c r="J51" s="194"/>
      <c r="K51" s="194"/>
      <c r="L51" s="194"/>
      <c r="M51" s="194"/>
      <c r="N51" s="194"/>
    </row>
    <row r="52" spans="1:14">
      <c r="A52" s="193"/>
      <c r="B52" s="193"/>
      <c r="C52" s="194"/>
      <c r="D52" s="194"/>
      <c r="E52" s="194"/>
      <c r="F52" s="194"/>
      <c r="G52" s="194"/>
      <c r="H52" s="194"/>
      <c r="I52" s="194"/>
      <c r="J52" s="194"/>
      <c r="K52" s="194"/>
      <c r="L52" s="194"/>
      <c r="M52" s="194"/>
      <c r="N52" s="194"/>
    </row>
    <row r="53" spans="1:14">
      <c r="A53" s="193"/>
      <c r="B53" s="193"/>
      <c r="C53" s="194"/>
      <c r="D53" s="194"/>
      <c r="E53" s="194"/>
      <c r="F53" s="194"/>
      <c r="G53" s="194"/>
      <c r="H53" s="194"/>
      <c r="I53" s="194"/>
      <c r="J53" s="194"/>
      <c r="K53" s="194"/>
      <c r="L53" s="194"/>
      <c r="M53" s="194"/>
      <c r="N53" s="194"/>
    </row>
    <row r="54" spans="1:14">
      <c r="A54" s="193"/>
      <c r="B54" s="193"/>
      <c r="C54" s="194"/>
      <c r="D54" s="194"/>
      <c r="E54" s="194"/>
      <c r="F54" s="194"/>
      <c r="G54" s="194"/>
      <c r="H54" s="194"/>
      <c r="I54" s="194"/>
      <c r="J54" s="194"/>
      <c r="K54" s="194"/>
      <c r="L54" s="194"/>
      <c r="M54" s="194"/>
      <c r="N54" s="194"/>
    </row>
    <row r="55" spans="1:14">
      <c r="A55" s="193"/>
      <c r="B55" s="193"/>
      <c r="C55" s="194"/>
      <c r="D55" s="194"/>
      <c r="E55" s="194"/>
      <c r="F55" s="194"/>
      <c r="G55" s="194"/>
      <c r="H55" s="194"/>
      <c r="I55" s="194"/>
      <c r="J55" s="194"/>
      <c r="K55" s="194"/>
      <c r="L55" s="194"/>
      <c r="M55" s="194"/>
      <c r="N55" s="194"/>
    </row>
    <row r="56" spans="1:14">
      <c r="A56" s="193"/>
      <c r="B56" s="193"/>
      <c r="C56" s="194"/>
      <c r="D56" s="194"/>
      <c r="E56" s="194"/>
      <c r="F56" s="194"/>
      <c r="G56" s="194"/>
      <c r="H56" s="194"/>
      <c r="I56" s="194"/>
      <c r="J56" s="194"/>
      <c r="K56" s="194"/>
      <c r="L56" s="194"/>
      <c r="M56" s="194"/>
      <c r="N56" s="194"/>
    </row>
    <row r="57" spans="1:14">
      <c r="A57" s="193"/>
      <c r="B57" s="193"/>
      <c r="C57" s="194"/>
      <c r="D57" s="194"/>
      <c r="E57" s="194"/>
      <c r="F57" s="194"/>
      <c r="G57" s="194"/>
      <c r="H57" s="194"/>
      <c r="I57" s="194"/>
      <c r="J57" s="194"/>
      <c r="K57" s="194"/>
      <c r="L57" s="194"/>
      <c r="M57" s="194"/>
      <c r="N57" s="194"/>
    </row>
    <row r="58" spans="1:14">
      <c r="A58" s="193"/>
      <c r="B58" s="193"/>
      <c r="C58" s="194"/>
      <c r="D58" s="194"/>
      <c r="E58" s="194"/>
      <c r="F58" s="194"/>
      <c r="G58" s="194"/>
      <c r="H58" s="194"/>
      <c r="I58" s="194"/>
      <c r="J58" s="194"/>
      <c r="K58" s="194"/>
      <c r="L58" s="194"/>
      <c r="M58" s="194"/>
      <c r="N58" s="194"/>
    </row>
    <row r="59" spans="1:14">
      <c r="A59" s="193"/>
      <c r="B59" s="193"/>
      <c r="C59" s="194"/>
      <c r="D59" s="194"/>
      <c r="E59" s="194"/>
      <c r="F59" s="194"/>
      <c r="G59" s="194"/>
      <c r="H59" s="194"/>
      <c r="I59" s="194"/>
      <c r="J59" s="194"/>
      <c r="K59" s="194"/>
      <c r="L59" s="194"/>
      <c r="M59" s="194"/>
      <c r="N59" s="194"/>
    </row>
    <row r="60" spans="1:14">
      <c r="A60" s="193"/>
      <c r="B60" s="193"/>
      <c r="C60" s="194"/>
      <c r="D60" s="194"/>
      <c r="E60" s="194"/>
      <c r="F60" s="194"/>
      <c r="G60" s="194"/>
      <c r="H60" s="194"/>
      <c r="I60" s="194"/>
      <c r="J60" s="194"/>
      <c r="K60" s="194"/>
      <c r="L60" s="194"/>
      <c r="M60" s="194"/>
      <c r="N60" s="194"/>
    </row>
    <row r="61" spans="1:14">
      <c r="A61" s="193"/>
      <c r="B61" s="193"/>
      <c r="C61" s="194"/>
      <c r="D61" s="194"/>
      <c r="E61" s="194"/>
      <c r="F61" s="194"/>
      <c r="G61" s="194"/>
      <c r="H61" s="194"/>
      <c r="I61" s="194"/>
      <c r="J61" s="194"/>
      <c r="K61" s="194"/>
      <c r="L61" s="194"/>
      <c r="M61" s="194"/>
      <c r="N61" s="194"/>
    </row>
    <row r="62" spans="1:14">
      <c r="A62" s="193"/>
      <c r="B62" s="193"/>
      <c r="C62" s="194"/>
      <c r="D62" s="194"/>
      <c r="E62" s="194"/>
      <c r="F62" s="194"/>
      <c r="G62" s="194"/>
      <c r="H62" s="194"/>
      <c r="I62" s="194"/>
      <c r="J62" s="194"/>
      <c r="K62" s="194"/>
      <c r="L62" s="194"/>
      <c r="M62" s="194"/>
      <c r="N62" s="194"/>
    </row>
    <row r="63" spans="1:14">
      <c r="A63" s="193"/>
      <c r="B63" s="193"/>
      <c r="C63" s="194"/>
      <c r="D63" s="194"/>
      <c r="E63" s="194"/>
      <c r="F63" s="194"/>
      <c r="G63" s="194"/>
      <c r="H63" s="194"/>
      <c r="I63" s="194"/>
      <c r="J63" s="194"/>
      <c r="K63" s="194"/>
      <c r="L63" s="194"/>
      <c r="M63" s="194"/>
      <c r="N63" s="194"/>
    </row>
    <row r="64" spans="1:14">
      <c r="A64" s="193"/>
      <c r="B64" s="193"/>
      <c r="C64" s="194"/>
      <c r="D64" s="194"/>
      <c r="E64" s="194"/>
      <c r="F64" s="194"/>
      <c r="G64" s="194"/>
      <c r="H64" s="194"/>
      <c r="I64" s="194"/>
      <c r="J64" s="194"/>
      <c r="K64" s="194"/>
      <c r="L64" s="194"/>
      <c r="M64" s="194"/>
      <c r="N64" s="194"/>
    </row>
    <row r="65" spans="1:14">
      <c r="A65" s="193"/>
      <c r="B65" s="193"/>
      <c r="C65" s="194"/>
      <c r="D65" s="194"/>
      <c r="E65" s="194"/>
      <c r="F65" s="194"/>
      <c r="G65" s="194"/>
      <c r="H65" s="194"/>
      <c r="I65" s="194"/>
      <c r="J65" s="194"/>
      <c r="K65" s="194"/>
      <c r="L65" s="194"/>
      <c r="M65" s="194"/>
      <c r="N65" s="194"/>
    </row>
    <row r="66" spans="1:14">
      <c r="A66" s="193"/>
      <c r="B66" s="193"/>
      <c r="C66" s="194"/>
      <c r="D66" s="194"/>
      <c r="E66" s="194"/>
      <c r="F66" s="194"/>
      <c r="G66" s="194"/>
      <c r="H66" s="194"/>
      <c r="I66" s="194"/>
      <c r="J66" s="194"/>
      <c r="K66" s="194"/>
      <c r="L66" s="194"/>
      <c r="M66" s="194"/>
      <c r="N66" s="194"/>
    </row>
    <row r="67" spans="1:14">
      <c r="A67" s="193"/>
      <c r="B67" s="193"/>
      <c r="C67" s="194"/>
      <c r="D67" s="194"/>
      <c r="E67" s="194"/>
      <c r="F67" s="194"/>
      <c r="G67" s="194"/>
      <c r="H67" s="194"/>
      <c r="I67" s="194"/>
      <c r="J67" s="194"/>
      <c r="K67" s="194"/>
      <c r="L67" s="194"/>
      <c r="M67" s="194"/>
      <c r="N67" s="194"/>
    </row>
    <row r="68" spans="1:14">
      <c r="A68" s="193"/>
      <c r="B68" s="193"/>
      <c r="C68" s="194"/>
      <c r="D68" s="194"/>
      <c r="E68" s="194"/>
      <c r="F68" s="194"/>
      <c r="G68" s="194"/>
      <c r="H68" s="194"/>
      <c r="I68" s="194"/>
      <c r="J68" s="194"/>
      <c r="K68" s="194"/>
      <c r="L68" s="194"/>
      <c r="M68" s="194"/>
      <c r="N68" s="194"/>
    </row>
    <row r="69" spans="1:14">
      <c r="A69" s="193"/>
      <c r="B69" s="193"/>
      <c r="C69" s="194"/>
      <c r="D69" s="194"/>
      <c r="E69" s="194"/>
      <c r="F69" s="194"/>
      <c r="G69" s="194"/>
      <c r="H69" s="194"/>
      <c r="I69" s="194"/>
      <c r="J69" s="194"/>
      <c r="K69" s="194"/>
      <c r="L69" s="194"/>
      <c r="M69" s="194"/>
      <c r="N69" s="194"/>
    </row>
    <row r="70" spans="1:14">
      <c r="A70" s="193"/>
      <c r="B70" s="193"/>
      <c r="C70" s="194"/>
      <c r="D70" s="194"/>
      <c r="E70" s="194"/>
      <c r="F70" s="194"/>
      <c r="G70" s="194"/>
      <c r="H70" s="194"/>
      <c r="I70" s="194"/>
      <c r="J70" s="194"/>
      <c r="K70" s="194"/>
      <c r="L70" s="194"/>
      <c r="M70" s="194"/>
      <c r="N70" s="194"/>
    </row>
    <row r="71" spans="1:14">
      <c r="A71" s="193"/>
      <c r="B71" s="193"/>
      <c r="C71" s="194"/>
      <c r="D71" s="194"/>
      <c r="E71" s="194"/>
      <c r="F71" s="194"/>
      <c r="G71" s="194"/>
      <c r="H71" s="194"/>
      <c r="I71" s="194"/>
      <c r="J71" s="194"/>
      <c r="K71" s="194"/>
      <c r="L71" s="194"/>
      <c r="M71" s="194"/>
      <c r="N71" s="194"/>
    </row>
    <row r="72" spans="1:14">
      <c r="A72" s="193"/>
      <c r="B72" s="193"/>
      <c r="C72" s="194"/>
      <c r="D72" s="194"/>
      <c r="E72" s="194"/>
      <c r="F72" s="194"/>
      <c r="G72" s="194"/>
      <c r="H72" s="194"/>
      <c r="I72" s="194"/>
      <c r="J72" s="194"/>
      <c r="K72" s="194"/>
      <c r="L72" s="194"/>
      <c r="M72" s="194"/>
      <c r="N72" s="194"/>
    </row>
    <row r="73" spans="1:14">
      <c r="A73" s="193"/>
      <c r="B73" s="193"/>
      <c r="C73" s="194"/>
      <c r="D73" s="194"/>
      <c r="E73" s="194"/>
      <c r="F73" s="194"/>
      <c r="G73" s="194"/>
      <c r="H73" s="194"/>
      <c r="I73" s="194"/>
      <c r="J73" s="194"/>
      <c r="K73" s="194"/>
      <c r="L73" s="194"/>
      <c r="M73" s="194"/>
      <c r="N73" s="194"/>
    </row>
    <row r="74" spans="1:14">
      <c r="A74" s="193"/>
      <c r="B74" s="193"/>
      <c r="C74" s="194"/>
      <c r="D74" s="194"/>
      <c r="E74" s="194"/>
      <c r="F74" s="194"/>
      <c r="G74" s="194"/>
      <c r="H74" s="194"/>
      <c r="I74" s="194"/>
      <c r="J74" s="194"/>
      <c r="K74" s="194"/>
      <c r="L74" s="194"/>
      <c r="M74" s="194"/>
      <c r="N74" s="194"/>
    </row>
    <row r="75" spans="1:14">
      <c r="A75" s="194"/>
      <c r="B75" s="193"/>
      <c r="C75" s="194"/>
      <c r="D75" s="194"/>
      <c r="E75" s="194"/>
      <c r="F75" s="194"/>
      <c r="G75" s="194"/>
      <c r="H75" s="194"/>
      <c r="I75" s="194"/>
      <c r="J75" s="194"/>
      <c r="K75" s="194"/>
      <c r="L75" s="194"/>
      <c r="M75" s="194"/>
      <c r="N75" s="194"/>
    </row>
    <row r="76" spans="1:14">
      <c r="A76" s="194"/>
      <c r="B76" s="193"/>
      <c r="C76" s="194"/>
      <c r="D76" s="194"/>
      <c r="E76" s="194"/>
      <c r="F76" s="194"/>
      <c r="G76" s="194"/>
      <c r="H76" s="194"/>
      <c r="I76" s="194"/>
      <c r="J76" s="194"/>
      <c r="K76" s="194"/>
      <c r="L76" s="194"/>
      <c r="M76" s="194"/>
      <c r="N76" s="194"/>
    </row>
    <row r="77" spans="1:14">
      <c r="A77" s="194"/>
      <c r="B77" s="193"/>
      <c r="C77" s="194"/>
      <c r="D77" s="194"/>
      <c r="E77" s="194"/>
      <c r="F77" s="194"/>
      <c r="G77" s="194"/>
      <c r="H77" s="194"/>
      <c r="I77" s="194"/>
      <c r="J77" s="194"/>
      <c r="K77" s="194"/>
      <c r="L77" s="194"/>
      <c r="M77" s="194"/>
      <c r="N77" s="194"/>
    </row>
    <row r="78" spans="1:14">
      <c r="A78" s="194"/>
      <c r="B78" s="193"/>
      <c r="C78" s="194"/>
      <c r="D78" s="194"/>
      <c r="E78" s="194"/>
      <c r="F78" s="194"/>
      <c r="G78" s="194"/>
      <c r="H78" s="194"/>
      <c r="I78" s="194"/>
      <c r="J78" s="194"/>
      <c r="K78" s="194"/>
      <c r="L78" s="194"/>
      <c r="M78" s="194"/>
      <c r="N78" s="194"/>
    </row>
    <row r="79" spans="1:14">
      <c r="A79" s="194"/>
      <c r="B79" s="193"/>
      <c r="C79" s="194"/>
      <c r="D79" s="194"/>
      <c r="E79" s="194"/>
      <c r="F79" s="194"/>
      <c r="G79" s="194"/>
      <c r="H79" s="194"/>
      <c r="I79" s="194"/>
      <c r="J79" s="194"/>
      <c r="K79" s="194"/>
      <c r="L79" s="194"/>
      <c r="M79" s="194"/>
      <c r="N79" s="194"/>
    </row>
    <row r="80" spans="1:14">
      <c r="A80" s="194"/>
      <c r="B80" s="193"/>
      <c r="C80" s="194"/>
      <c r="D80" s="194"/>
      <c r="E80" s="194"/>
      <c r="F80" s="194"/>
      <c r="G80" s="194"/>
      <c r="H80" s="194"/>
      <c r="I80" s="194"/>
      <c r="J80" s="194"/>
      <c r="K80" s="194"/>
      <c r="L80" s="194"/>
      <c r="M80" s="194"/>
      <c r="N80" s="194"/>
    </row>
    <row r="81" spans="1:14">
      <c r="A81" s="194"/>
      <c r="B81" s="193"/>
      <c r="C81" s="194"/>
      <c r="D81" s="194"/>
      <c r="E81" s="194"/>
      <c r="F81" s="194"/>
      <c r="G81" s="194"/>
      <c r="H81" s="194"/>
      <c r="I81" s="194"/>
      <c r="J81" s="194"/>
      <c r="K81" s="194"/>
      <c r="L81" s="194"/>
      <c r="M81" s="194"/>
      <c r="N81" s="194"/>
    </row>
    <row r="82" spans="1:14">
      <c r="A82" s="194"/>
      <c r="B82" s="193"/>
      <c r="C82" s="194"/>
      <c r="D82" s="194"/>
      <c r="E82" s="194"/>
      <c r="F82" s="194"/>
      <c r="G82" s="194"/>
      <c r="H82" s="194"/>
      <c r="I82" s="194"/>
      <c r="J82" s="194"/>
      <c r="K82" s="194"/>
      <c r="L82" s="194"/>
      <c r="M82" s="194"/>
      <c r="N82" s="194"/>
    </row>
    <row r="83" spans="1:14">
      <c r="A83" s="194"/>
      <c r="B83" s="193"/>
      <c r="C83" s="194"/>
      <c r="D83" s="194"/>
      <c r="E83" s="194"/>
      <c r="F83" s="194"/>
      <c r="G83" s="194"/>
      <c r="H83" s="194"/>
      <c r="I83" s="194"/>
      <c r="J83" s="194"/>
      <c r="K83" s="194"/>
      <c r="L83" s="194"/>
      <c r="M83" s="194"/>
      <c r="N83" s="194"/>
    </row>
    <row r="84" spans="1:14">
      <c r="A84" s="194"/>
      <c r="B84" s="193"/>
      <c r="C84" s="194"/>
      <c r="D84" s="194"/>
      <c r="E84" s="194"/>
      <c r="F84" s="194"/>
      <c r="G84" s="194"/>
      <c r="H84" s="194"/>
      <c r="I84" s="194"/>
      <c r="J84" s="194"/>
      <c r="K84" s="194"/>
      <c r="L84" s="194"/>
      <c r="M84" s="194"/>
      <c r="N84" s="194"/>
    </row>
    <row r="85" spans="1:14">
      <c r="A85" s="194"/>
      <c r="B85" s="193"/>
      <c r="C85" s="194"/>
      <c r="D85" s="194"/>
      <c r="E85" s="194"/>
      <c r="F85" s="194"/>
      <c r="G85" s="194"/>
      <c r="H85" s="194"/>
      <c r="I85" s="194"/>
      <c r="J85" s="194"/>
      <c r="K85" s="194"/>
      <c r="L85" s="194"/>
      <c r="M85" s="194"/>
      <c r="N85" s="194"/>
    </row>
    <row r="86" spans="1:14">
      <c r="A86" s="194"/>
      <c r="B86" s="193"/>
      <c r="C86" s="194"/>
      <c r="D86" s="194"/>
      <c r="E86" s="194"/>
      <c r="F86" s="194"/>
      <c r="G86" s="194"/>
      <c r="H86" s="194"/>
      <c r="I86" s="194"/>
      <c r="J86" s="194"/>
      <c r="K86" s="194"/>
      <c r="L86" s="194"/>
      <c r="M86" s="194"/>
      <c r="N86" s="194"/>
    </row>
    <row r="87" spans="1:14">
      <c r="A87" s="194"/>
      <c r="B87" s="193"/>
      <c r="C87" s="194"/>
      <c r="D87" s="194"/>
      <c r="E87" s="194"/>
      <c r="F87" s="194"/>
      <c r="G87" s="194"/>
      <c r="H87" s="194"/>
      <c r="I87" s="194"/>
      <c r="J87" s="194"/>
      <c r="K87" s="194"/>
      <c r="L87" s="194"/>
      <c r="M87" s="194"/>
      <c r="N87" s="194"/>
    </row>
    <row r="88" spans="1:14">
      <c r="A88" s="194"/>
      <c r="B88" s="193"/>
      <c r="C88" s="194"/>
      <c r="D88" s="194"/>
      <c r="E88" s="194"/>
      <c r="F88" s="194"/>
      <c r="G88" s="194"/>
      <c r="H88" s="194"/>
      <c r="I88" s="194"/>
      <c r="J88" s="194"/>
      <c r="K88" s="194"/>
      <c r="L88" s="194"/>
      <c r="M88" s="194"/>
      <c r="N88" s="194"/>
    </row>
    <row r="89" spans="1:14">
      <c r="A89" s="194"/>
      <c r="B89" s="193"/>
      <c r="C89" s="194"/>
      <c r="D89" s="194"/>
      <c r="E89" s="194"/>
      <c r="F89" s="194"/>
      <c r="G89" s="194"/>
      <c r="H89" s="194"/>
      <c r="I89" s="194"/>
      <c r="J89" s="194"/>
      <c r="K89" s="194"/>
      <c r="L89" s="194"/>
      <c r="M89" s="194"/>
      <c r="N89" s="194"/>
    </row>
    <row r="90" spans="1:14">
      <c r="A90" s="194"/>
      <c r="B90" s="193"/>
      <c r="C90" s="194"/>
      <c r="D90" s="194"/>
      <c r="E90" s="194"/>
      <c r="F90" s="194"/>
      <c r="G90" s="194"/>
      <c r="H90" s="194"/>
      <c r="I90" s="194"/>
      <c r="J90" s="194"/>
      <c r="K90" s="194"/>
      <c r="L90" s="194"/>
      <c r="M90" s="194"/>
      <c r="N90" s="194"/>
    </row>
    <row r="91" spans="1:14">
      <c r="A91" s="194"/>
      <c r="B91" s="193"/>
      <c r="C91" s="194"/>
      <c r="D91" s="194"/>
      <c r="E91" s="194"/>
      <c r="F91" s="194"/>
      <c r="G91" s="194"/>
      <c r="H91" s="194"/>
      <c r="I91" s="194"/>
      <c r="J91" s="194"/>
      <c r="K91" s="194"/>
      <c r="L91" s="194"/>
      <c r="M91" s="194"/>
      <c r="N91" s="194"/>
    </row>
    <row r="92" spans="1:14">
      <c r="A92" s="194"/>
      <c r="B92" s="193"/>
      <c r="C92" s="194"/>
      <c r="D92" s="194"/>
      <c r="E92" s="194"/>
      <c r="F92" s="194"/>
      <c r="G92" s="194"/>
      <c r="H92" s="194"/>
      <c r="I92" s="194"/>
      <c r="J92" s="194"/>
      <c r="K92" s="194"/>
      <c r="L92" s="194"/>
      <c r="M92" s="194"/>
      <c r="N92" s="194"/>
    </row>
    <row r="93" spans="1:14">
      <c r="A93" s="194"/>
      <c r="B93" s="193"/>
      <c r="C93" s="194"/>
      <c r="D93" s="194"/>
      <c r="E93" s="194"/>
      <c r="F93" s="194"/>
      <c r="G93" s="194"/>
      <c r="H93" s="194"/>
      <c r="I93" s="194"/>
      <c r="J93" s="194"/>
      <c r="K93" s="194"/>
      <c r="L93" s="194"/>
      <c r="M93" s="194"/>
      <c r="N93" s="194"/>
    </row>
    <row r="94" spans="1:14">
      <c r="A94" s="194"/>
      <c r="B94" s="193"/>
      <c r="C94" s="194"/>
      <c r="D94" s="194"/>
      <c r="E94" s="194"/>
      <c r="F94" s="194"/>
      <c r="G94" s="194"/>
      <c r="H94" s="194"/>
      <c r="I94" s="194"/>
      <c r="J94" s="194"/>
      <c r="K94" s="194"/>
      <c r="L94" s="194"/>
      <c r="M94" s="194"/>
      <c r="N94" s="194"/>
    </row>
    <row r="95" spans="1:14">
      <c r="A95" s="194"/>
      <c r="B95" s="193"/>
      <c r="C95" s="194"/>
      <c r="D95" s="194"/>
      <c r="E95" s="194"/>
      <c r="F95" s="194"/>
      <c r="G95" s="194"/>
      <c r="H95" s="194"/>
      <c r="I95" s="194"/>
      <c r="J95" s="194"/>
      <c r="K95" s="194"/>
      <c r="L95" s="194"/>
      <c r="M95" s="194"/>
      <c r="N95" s="194"/>
    </row>
    <row r="96" spans="1:14">
      <c r="A96" s="194"/>
      <c r="B96" s="193"/>
      <c r="C96" s="194"/>
      <c r="D96" s="194"/>
      <c r="E96" s="194"/>
      <c r="F96" s="194"/>
      <c r="G96" s="194"/>
      <c r="H96" s="194"/>
      <c r="I96" s="194"/>
      <c r="J96" s="194"/>
      <c r="K96" s="194"/>
      <c r="L96" s="194"/>
      <c r="M96" s="194"/>
      <c r="N96" s="194"/>
    </row>
    <row r="97" spans="1:14">
      <c r="A97" s="194"/>
      <c r="B97" s="193"/>
      <c r="C97" s="194"/>
      <c r="D97" s="194"/>
      <c r="E97" s="194"/>
      <c r="F97" s="194"/>
      <c r="G97" s="194"/>
      <c r="H97" s="194"/>
      <c r="I97" s="194"/>
      <c r="J97" s="194"/>
      <c r="K97" s="194"/>
      <c r="L97" s="194"/>
      <c r="M97" s="194"/>
      <c r="N97" s="194"/>
    </row>
    <row r="98" spans="1:14">
      <c r="A98" s="194"/>
      <c r="B98" s="193"/>
      <c r="C98" s="194"/>
      <c r="D98" s="194"/>
      <c r="E98" s="194"/>
      <c r="F98" s="194"/>
      <c r="G98" s="194"/>
      <c r="H98" s="194"/>
      <c r="I98" s="194"/>
      <c r="J98" s="194"/>
      <c r="K98" s="194"/>
      <c r="L98" s="194"/>
      <c r="M98" s="194"/>
      <c r="N98" s="194"/>
    </row>
    <row r="99" spans="1:14">
      <c r="A99" s="194"/>
      <c r="B99" s="193"/>
      <c r="C99" s="194"/>
      <c r="D99" s="194"/>
      <c r="E99" s="194"/>
      <c r="F99" s="194"/>
      <c r="G99" s="194"/>
      <c r="H99" s="194"/>
      <c r="I99" s="194"/>
      <c r="J99" s="194"/>
      <c r="K99" s="194"/>
      <c r="L99" s="194"/>
      <c r="M99" s="194"/>
      <c r="N99" s="194"/>
    </row>
    <row r="100" spans="1:14">
      <c r="A100" s="194"/>
      <c r="B100" s="193"/>
      <c r="C100" s="194"/>
      <c r="D100" s="194"/>
      <c r="E100" s="194"/>
      <c r="F100" s="194"/>
      <c r="G100" s="194"/>
      <c r="H100" s="194"/>
      <c r="I100" s="194"/>
      <c r="J100" s="194"/>
      <c r="K100" s="194"/>
      <c r="L100" s="194"/>
      <c r="M100" s="194"/>
      <c r="N100" s="194"/>
    </row>
    <row r="101" spans="1:14">
      <c r="A101" s="194"/>
      <c r="B101" s="193"/>
      <c r="C101" s="194"/>
      <c r="D101" s="194"/>
      <c r="E101" s="194"/>
      <c r="F101" s="194"/>
      <c r="G101" s="194"/>
      <c r="H101" s="194"/>
      <c r="I101" s="194"/>
      <c r="J101" s="194"/>
      <c r="K101" s="194"/>
      <c r="L101" s="194"/>
      <c r="M101" s="194"/>
      <c r="N101" s="194"/>
    </row>
    <row r="102" spans="1:14">
      <c r="A102" s="194"/>
      <c r="B102" s="193"/>
      <c r="C102" s="194"/>
      <c r="D102" s="194"/>
      <c r="E102" s="194"/>
      <c r="F102" s="194"/>
      <c r="G102" s="194"/>
      <c r="H102" s="194"/>
      <c r="I102" s="194"/>
      <c r="J102" s="194"/>
      <c r="K102" s="194"/>
      <c r="L102" s="194"/>
      <c r="M102" s="194"/>
      <c r="N102" s="194"/>
    </row>
    <row r="103" spans="1:14">
      <c r="A103" s="194"/>
      <c r="B103" s="193"/>
      <c r="C103" s="194"/>
      <c r="D103" s="194"/>
      <c r="E103" s="194"/>
      <c r="F103" s="194"/>
      <c r="G103" s="194"/>
      <c r="H103" s="194"/>
      <c r="I103" s="194"/>
      <c r="J103" s="194"/>
      <c r="K103" s="194"/>
      <c r="L103" s="194"/>
      <c r="M103" s="194"/>
      <c r="N103" s="194"/>
    </row>
    <row r="104" spans="1:14">
      <c r="A104" s="194"/>
      <c r="B104" s="193"/>
      <c r="C104" s="194"/>
      <c r="D104" s="194"/>
      <c r="E104" s="194"/>
      <c r="F104" s="194"/>
      <c r="G104" s="194"/>
      <c r="H104" s="194"/>
      <c r="I104" s="194"/>
      <c r="J104" s="194"/>
      <c r="K104" s="194"/>
      <c r="L104" s="194"/>
      <c r="M104" s="194"/>
      <c r="N104" s="194"/>
    </row>
    <row r="105" spans="1:14">
      <c r="A105" s="194"/>
      <c r="B105" s="193"/>
      <c r="C105" s="194"/>
      <c r="D105" s="194"/>
      <c r="E105" s="194"/>
      <c r="F105" s="194"/>
      <c r="G105" s="194"/>
      <c r="H105" s="194"/>
      <c r="I105" s="194"/>
      <c r="J105" s="194"/>
      <c r="K105" s="194"/>
      <c r="L105" s="194"/>
      <c r="M105" s="194"/>
      <c r="N105" s="194"/>
    </row>
    <row r="106" spans="1:14">
      <c r="A106" s="194"/>
      <c r="B106" s="193"/>
      <c r="C106" s="194"/>
      <c r="D106" s="194"/>
      <c r="E106" s="194"/>
      <c r="F106" s="194"/>
      <c r="G106" s="194"/>
      <c r="H106" s="194"/>
      <c r="I106" s="194"/>
      <c r="J106" s="194"/>
      <c r="K106" s="194"/>
      <c r="L106" s="194"/>
      <c r="M106" s="194"/>
      <c r="N106" s="194"/>
    </row>
    <row r="107" spans="1:14">
      <c r="A107" s="194"/>
      <c r="B107" s="193"/>
      <c r="C107" s="194"/>
      <c r="D107" s="194"/>
      <c r="E107" s="194"/>
      <c r="F107" s="194"/>
      <c r="G107" s="194"/>
      <c r="H107" s="194"/>
      <c r="I107" s="194"/>
      <c r="J107" s="194"/>
      <c r="K107" s="194"/>
      <c r="L107" s="194"/>
      <c r="M107" s="194"/>
      <c r="N107" s="194"/>
    </row>
    <row r="108" spans="1:14">
      <c r="A108" s="194"/>
      <c r="B108" s="193"/>
      <c r="C108" s="194"/>
      <c r="D108" s="194"/>
      <c r="E108" s="194"/>
      <c r="F108" s="194"/>
      <c r="G108" s="194"/>
      <c r="H108" s="194"/>
      <c r="I108" s="194"/>
      <c r="J108" s="194"/>
      <c r="K108" s="194"/>
      <c r="L108" s="194"/>
      <c r="M108" s="194"/>
      <c r="N108" s="194"/>
    </row>
    <row r="109" spans="1:14">
      <c r="A109" s="194"/>
      <c r="B109" s="193"/>
      <c r="C109" s="194"/>
      <c r="D109" s="194"/>
      <c r="E109" s="194"/>
      <c r="F109" s="194"/>
      <c r="G109" s="194"/>
      <c r="H109" s="194"/>
      <c r="I109" s="194"/>
      <c r="J109" s="194"/>
      <c r="K109" s="194"/>
      <c r="L109" s="194"/>
      <c r="M109" s="194"/>
      <c r="N109" s="194"/>
    </row>
    <row r="110" spans="1:14">
      <c r="A110" s="194"/>
      <c r="B110" s="193"/>
      <c r="C110" s="194"/>
      <c r="D110" s="194"/>
      <c r="E110" s="194"/>
      <c r="F110" s="194"/>
      <c r="G110" s="194"/>
      <c r="H110" s="194"/>
      <c r="I110" s="194"/>
      <c r="J110" s="194"/>
      <c r="K110" s="194"/>
      <c r="L110" s="194"/>
      <c r="M110" s="194"/>
      <c r="N110" s="194"/>
    </row>
    <row r="111" spans="1:14">
      <c r="A111" s="194"/>
      <c r="B111" s="193"/>
      <c r="C111" s="194"/>
      <c r="D111" s="194"/>
      <c r="E111" s="194"/>
      <c r="F111" s="194"/>
      <c r="G111" s="194"/>
      <c r="H111" s="194"/>
      <c r="I111" s="194"/>
      <c r="J111" s="194"/>
      <c r="K111" s="194"/>
      <c r="L111" s="194"/>
      <c r="M111" s="194"/>
      <c r="N111" s="194"/>
    </row>
    <row r="112" spans="1:14">
      <c r="A112" s="194"/>
      <c r="B112" s="193"/>
      <c r="C112" s="194"/>
      <c r="D112" s="194"/>
      <c r="E112" s="194"/>
      <c r="F112" s="194"/>
      <c r="G112" s="194"/>
      <c r="H112" s="194"/>
      <c r="I112" s="194"/>
      <c r="J112" s="194"/>
      <c r="K112" s="194"/>
      <c r="L112" s="194"/>
      <c r="M112" s="194"/>
      <c r="N112" s="194"/>
    </row>
    <row r="113" spans="1:14">
      <c r="A113" s="194"/>
      <c r="B113" s="193"/>
      <c r="C113" s="194"/>
      <c r="D113" s="194"/>
      <c r="E113" s="194"/>
      <c r="F113" s="194"/>
      <c r="G113" s="194"/>
      <c r="H113" s="194"/>
      <c r="I113" s="194"/>
      <c r="J113" s="194"/>
      <c r="K113" s="194"/>
      <c r="L113" s="194"/>
      <c r="M113" s="194"/>
      <c r="N113" s="194"/>
    </row>
    <row r="114" spans="1:14">
      <c r="A114" s="194"/>
      <c r="B114" s="193"/>
      <c r="C114" s="194"/>
      <c r="D114" s="194"/>
      <c r="E114" s="194"/>
      <c r="F114" s="194"/>
      <c r="G114" s="194"/>
      <c r="H114" s="194"/>
      <c r="I114" s="194"/>
      <c r="J114" s="194"/>
      <c r="K114" s="194"/>
      <c r="L114" s="194"/>
      <c r="M114" s="194"/>
      <c r="N114" s="194"/>
    </row>
    <row r="115" spans="1:14">
      <c r="A115" s="194"/>
      <c r="B115" s="193"/>
      <c r="C115" s="194"/>
      <c r="D115" s="194"/>
      <c r="E115" s="194"/>
      <c r="F115" s="194"/>
      <c r="G115" s="194"/>
      <c r="H115" s="194"/>
      <c r="I115" s="194"/>
      <c r="J115" s="194"/>
      <c r="K115" s="194"/>
      <c r="L115" s="194"/>
      <c r="M115" s="194"/>
      <c r="N115" s="194"/>
    </row>
    <row r="116" spans="1:14">
      <c r="A116" s="194"/>
      <c r="B116" s="193"/>
      <c r="C116" s="194"/>
      <c r="D116" s="194"/>
      <c r="E116" s="194"/>
      <c r="F116" s="194"/>
      <c r="G116" s="194"/>
      <c r="H116" s="194"/>
      <c r="I116" s="194"/>
      <c r="J116" s="194"/>
      <c r="K116" s="194"/>
      <c r="L116" s="194"/>
      <c r="M116" s="194"/>
      <c r="N116" s="194"/>
    </row>
    <row r="117" spans="1:14">
      <c r="A117" s="194"/>
      <c r="B117" s="193"/>
      <c r="C117" s="194"/>
      <c r="D117" s="194"/>
      <c r="E117" s="194"/>
      <c r="F117" s="194"/>
      <c r="G117" s="194"/>
      <c r="H117" s="194"/>
      <c r="I117" s="194"/>
      <c r="J117" s="194"/>
      <c r="K117" s="194"/>
      <c r="L117" s="194"/>
      <c r="M117" s="194"/>
      <c r="N117" s="194"/>
    </row>
    <row r="118" spans="1:14">
      <c r="A118" s="194"/>
      <c r="B118" s="193"/>
      <c r="C118" s="194"/>
      <c r="D118" s="194"/>
      <c r="E118" s="194"/>
      <c r="F118" s="194"/>
      <c r="G118" s="194"/>
      <c r="H118" s="194"/>
      <c r="I118" s="194"/>
      <c r="J118" s="194"/>
      <c r="K118" s="194"/>
      <c r="L118" s="194"/>
      <c r="M118" s="194"/>
      <c r="N118" s="194"/>
    </row>
    <row r="119" spans="1:14">
      <c r="A119" s="194"/>
      <c r="B119" s="193"/>
      <c r="C119" s="194"/>
      <c r="D119" s="194"/>
      <c r="E119" s="194"/>
      <c r="F119" s="194"/>
      <c r="G119" s="194"/>
      <c r="H119" s="194"/>
      <c r="I119" s="194"/>
      <c r="J119" s="194"/>
      <c r="K119" s="194"/>
      <c r="L119" s="194"/>
      <c r="M119" s="194"/>
      <c r="N119" s="194"/>
    </row>
    <row r="120" spans="1:14">
      <c r="A120" s="194"/>
      <c r="B120" s="193"/>
      <c r="C120" s="194"/>
      <c r="D120" s="194"/>
      <c r="E120" s="194"/>
      <c r="F120" s="194"/>
      <c r="G120" s="194"/>
      <c r="H120" s="194"/>
      <c r="I120" s="194"/>
      <c r="J120" s="194"/>
      <c r="K120" s="194"/>
      <c r="L120" s="194"/>
      <c r="M120" s="194"/>
      <c r="N120" s="194"/>
    </row>
    <row r="121" spans="1:14">
      <c r="A121" s="194"/>
      <c r="B121" s="193"/>
      <c r="C121" s="194"/>
      <c r="D121" s="194"/>
      <c r="E121" s="194"/>
      <c r="F121" s="194"/>
      <c r="G121" s="194"/>
      <c r="H121" s="194"/>
      <c r="I121" s="194"/>
      <c r="J121" s="194"/>
      <c r="K121" s="194"/>
      <c r="L121" s="194"/>
      <c r="M121" s="194"/>
      <c r="N121" s="194"/>
    </row>
    <row r="122" spans="1:14">
      <c r="A122" s="194"/>
      <c r="B122" s="193"/>
      <c r="C122" s="194"/>
      <c r="D122" s="194"/>
      <c r="E122" s="194"/>
      <c r="F122" s="194"/>
      <c r="G122" s="194"/>
      <c r="H122" s="194"/>
      <c r="I122" s="194"/>
      <c r="J122" s="194"/>
      <c r="K122" s="194"/>
      <c r="L122" s="194"/>
      <c r="M122" s="194"/>
      <c r="N122" s="194"/>
    </row>
    <row r="123" spans="1:14">
      <c r="A123" s="194"/>
      <c r="B123" s="193"/>
      <c r="C123" s="194"/>
      <c r="D123" s="194"/>
      <c r="E123" s="194"/>
      <c r="F123" s="194"/>
      <c r="G123" s="194"/>
      <c r="H123" s="194"/>
      <c r="I123" s="194"/>
      <c r="J123" s="194"/>
      <c r="K123" s="194"/>
      <c r="L123" s="194"/>
      <c r="M123" s="194"/>
      <c r="N123" s="194"/>
    </row>
    <row r="124" spans="1:14">
      <c r="A124" s="194"/>
      <c r="B124" s="193"/>
      <c r="C124" s="194"/>
      <c r="D124" s="194"/>
      <c r="E124" s="194"/>
      <c r="F124" s="194"/>
      <c r="G124" s="194"/>
      <c r="H124" s="194"/>
      <c r="I124" s="194"/>
      <c r="J124" s="194"/>
      <c r="K124" s="194"/>
      <c r="L124" s="194"/>
      <c r="M124" s="194"/>
      <c r="N124" s="194"/>
    </row>
    <row r="125" spans="1:14">
      <c r="A125" s="194"/>
      <c r="B125" s="193"/>
      <c r="C125" s="194"/>
      <c r="D125" s="194"/>
      <c r="E125" s="194"/>
      <c r="F125" s="194"/>
      <c r="G125" s="194"/>
      <c r="H125" s="194"/>
      <c r="I125" s="194"/>
      <c r="J125" s="194"/>
      <c r="K125" s="194"/>
      <c r="L125" s="194"/>
      <c r="M125" s="194"/>
      <c r="N125" s="194"/>
    </row>
    <row r="126" spans="1:14">
      <c r="A126" s="194"/>
      <c r="B126" s="193"/>
      <c r="C126" s="194"/>
      <c r="D126" s="194"/>
      <c r="E126" s="194"/>
      <c r="F126" s="194"/>
      <c r="G126" s="194"/>
      <c r="H126" s="194"/>
      <c r="I126" s="194"/>
      <c r="J126" s="194"/>
      <c r="K126" s="194"/>
      <c r="L126" s="194"/>
      <c r="M126" s="194"/>
      <c r="N126" s="194"/>
    </row>
    <row r="127" spans="1:14">
      <c r="A127" s="194"/>
      <c r="B127" s="193"/>
      <c r="C127" s="194"/>
      <c r="D127" s="194"/>
      <c r="E127" s="194"/>
      <c r="F127" s="194"/>
      <c r="G127" s="194"/>
      <c r="H127" s="194"/>
      <c r="I127" s="194"/>
      <c r="J127" s="194"/>
      <c r="K127" s="194"/>
      <c r="L127" s="194"/>
      <c r="M127" s="194"/>
      <c r="N127" s="194"/>
    </row>
    <row r="128" spans="1:14">
      <c r="A128" s="194"/>
      <c r="B128" s="193"/>
      <c r="C128" s="194"/>
      <c r="D128" s="194"/>
      <c r="E128" s="194"/>
      <c r="F128" s="194"/>
      <c r="G128" s="194"/>
      <c r="H128" s="194"/>
      <c r="I128" s="194"/>
      <c r="J128" s="194"/>
      <c r="K128" s="194"/>
      <c r="L128" s="194"/>
      <c r="M128" s="194"/>
      <c r="N128" s="194"/>
    </row>
    <row r="129" spans="1:14">
      <c r="A129" s="194"/>
      <c r="B129" s="193"/>
      <c r="C129" s="194"/>
      <c r="D129" s="194"/>
      <c r="E129" s="194"/>
      <c r="F129" s="194"/>
      <c r="G129" s="194"/>
      <c r="H129" s="194"/>
      <c r="I129" s="194"/>
      <c r="J129" s="194"/>
      <c r="K129" s="194"/>
      <c r="L129" s="194"/>
      <c r="M129" s="194"/>
      <c r="N129" s="194"/>
    </row>
    <row r="130" spans="1:14">
      <c r="A130" s="194"/>
      <c r="B130" s="193"/>
      <c r="C130" s="194"/>
      <c r="D130" s="194"/>
      <c r="E130" s="194"/>
      <c r="F130" s="194"/>
      <c r="G130" s="194"/>
      <c r="H130" s="194"/>
      <c r="I130" s="194"/>
      <c r="J130" s="194"/>
      <c r="K130" s="194"/>
      <c r="L130" s="194"/>
      <c r="M130" s="194"/>
      <c r="N130" s="194"/>
    </row>
    <row r="131" spans="1:14">
      <c r="A131" s="194"/>
      <c r="B131" s="193"/>
      <c r="C131" s="194"/>
      <c r="D131" s="194"/>
      <c r="E131" s="194"/>
      <c r="F131" s="194"/>
      <c r="G131" s="194"/>
      <c r="H131" s="194"/>
      <c r="I131" s="194"/>
      <c r="J131" s="194"/>
      <c r="K131" s="194"/>
      <c r="L131" s="194"/>
      <c r="M131" s="194"/>
      <c r="N131" s="194"/>
    </row>
    <row r="132" spans="1:14">
      <c r="A132" s="194"/>
      <c r="B132" s="193"/>
      <c r="C132" s="194"/>
      <c r="D132" s="194"/>
      <c r="E132" s="194"/>
      <c r="F132" s="194"/>
      <c r="G132" s="194"/>
      <c r="H132" s="194"/>
      <c r="I132" s="194"/>
      <c r="J132" s="194"/>
      <c r="K132" s="194"/>
      <c r="L132" s="194"/>
      <c r="M132" s="194"/>
      <c r="N132" s="194"/>
    </row>
    <row r="133" spans="1:14">
      <c r="A133" s="194"/>
      <c r="B133" s="193"/>
      <c r="C133" s="194"/>
      <c r="D133" s="194"/>
      <c r="E133" s="194"/>
      <c r="F133" s="194"/>
      <c r="G133" s="194"/>
      <c r="H133" s="194"/>
      <c r="I133" s="194"/>
      <c r="J133" s="194"/>
      <c r="K133" s="194"/>
      <c r="L133" s="194"/>
      <c r="M133" s="194"/>
      <c r="N133" s="194"/>
    </row>
    <row r="134" spans="1:14">
      <c r="A134" s="194"/>
      <c r="B134" s="193"/>
      <c r="C134" s="194"/>
      <c r="D134" s="194"/>
      <c r="E134" s="194"/>
      <c r="F134" s="194"/>
      <c r="G134" s="194"/>
      <c r="H134" s="194"/>
      <c r="I134" s="194"/>
      <c r="J134" s="194"/>
      <c r="K134" s="194"/>
      <c r="L134" s="194"/>
      <c r="M134" s="194"/>
      <c r="N134" s="194"/>
    </row>
    <row r="135" spans="1:14">
      <c r="A135" s="194"/>
      <c r="B135" s="193"/>
      <c r="C135" s="194"/>
      <c r="D135" s="194"/>
      <c r="E135" s="194"/>
      <c r="F135" s="194"/>
      <c r="G135" s="194"/>
      <c r="H135" s="194"/>
      <c r="I135" s="194"/>
      <c r="J135" s="194"/>
      <c r="K135" s="194"/>
      <c r="L135" s="194"/>
      <c r="M135" s="194"/>
      <c r="N135" s="194"/>
    </row>
    <row r="136" spans="1:14">
      <c r="A136" s="194"/>
      <c r="B136" s="193"/>
      <c r="C136" s="194"/>
      <c r="D136" s="194"/>
      <c r="E136" s="194"/>
      <c r="F136" s="194"/>
      <c r="G136" s="194"/>
      <c r="H136" s="194"/>
      <c r="I136" s="194"/>
      <c r="J136" s="194"/>
      <c r="K136" s="194"/>
      <c r="L136" s="194"/>
      <c r="M136" s="194"/>
      <c r="N136" s="194"/>
    </row>
    <row r="137" spans="1:14">
      <c r="A137" s="194"/>
      <c r="B137" s="193"/>
      <c r="C137" s="194"/>
      <c r="D137" s="194"/>
      <c r="E137" s="194"/>
      <c r="F137" s="194"/>
      <c r="G137" s="194"/>
      <c r="H137" s="194"/>
      <c r="I137" s="194"/>
      <c r="J137" s="194"/>
      <c r="K137" s="194"/>
      <c r="L137" s="194"/>
      <c r="M137" s="194"/>
      <c r="N137" s="194"/>
    </row>
    <row r="138" spans="1:14">
      <c r="A138" s="194"/>
      <c r="B138" s="193"/>
      <c r="C138" s="194"/>
      <c r="D138" s="194"/>
      <c r="E138" s="194"/>
      <c r="F138" s="194"/>
      <c r="G138" s="194"/>
      <c r="H138" s="194"/>
      <c r="I138" s="194"/>
      <c r="J138" s="194"/>
      <c r="K138" s="194"/>
      <c r="L138" s="194"/>
      <c r="M138" s="194"/>
      <c r="N138" s="194"/>
    </row>
    <row r="139" spans="1:14">
      <c r="A139" s="194"/>
      <c r="B139" s="193"/>
      <c r="C139" s="194"/>
      <c r="D139" s="194"/>
      <c r="E139" s="194"/>
      <c r="F139" s="194"/>
      <c r="G139" s="194"/>
      <c r="H139" s="194"/>
      <c r="I139" s="194"/>
      <c r="J139" s="194"/>
      <c r="K139" s="194"/>
      <c r="L139" s="194"/>
      <c r="M139" s="194"/>
      <c r="N139" s="194"/>
    </row>
    <row r="140" spans="1:14">
      <c r="A140" s="194"/>
      <c r="B140" s="193"/>
      <c r="C140" s="194"/>
      <c r="D140" s="194"/>
      <c r="E140" s="194"/>
      <c r="F140" s="194"/>
      <c r="G140" s="194"/>
      <c r="H140" s="194"/>
      <c r="I140" s="194"/>
      <c r="J140" s="194"/>
      <c r="K140" s="194"/>
      <c r="L140" s="194"/>
      <c r="M140" s="194"/>
      <c r="N140" s="194"/>
    </row>
    <row r="141" spans="1:14">
      <c r="A141" s="194"/>
      <c r="B141" s="193"/>
      <c r="C141" s="194"/>
      <c r="D141" s="194"/>
      <c r="E141" s="194"/>
      <c r="F141" s="194"/>
      <c r="G141" s="194"/>
      <c r="H141" s="194"/>
      <c r="I141" s="194"/>
      <c r="J141" s="194"/>
      <c r="K141" s="194"/>
      <c r="L141" s="194"/>
      <c r="M141" s="194"/>
      <c r="N141" s="194"/>
    </row>
    <row r="142" spans="1:14">
      <c r="A142" s="194"/>
      <c r="B142" s="193"/>
      <c r="C142" s="194"/>
      <c r="D142" s="194"/>
      <c r="E142" s="194"/>
      <c r="F142" s="194"/>
      <c r="G142" s="194"/>
      <c r="H142" s="194"/>
      <c r="I142" s="194"/>
      <c r="J142" s="194"/>
      <c r="K142" s="194"/>
      <c r="L142" s="194"/>
      <c r="M142" s="194"/>
      <c r="N142" s="194"/>
    </row>
    <row r="143" spans="1:14">
      <c r="A143" s="194"/>
      <c r="B143" s="193"/>
      <c r="C143" s="194"/>
      <c r="D143" s="194"/>
      <c r="E143" s="194"/>
      <c r="F143" s="194"/>
      <c r="G143" s="194"/>
      <c r="H143" s="194"/>
      <c r="I143" s="194"/>
      <c r="J143" s="194"/>
      <c r="K143" s="194"/>
      <c r="L143" s="194"/>
      <c r="M143" s="194"/>
      <c r="N143" s="194"/>
    </row>
    <row r="144" spans="1:14">
      <c r="A144" s="194"/>
      <c r="B144" s="193"/>
      <c r="C144" s="194"/>
      <c r="D144" s="194"/>
      <c r="E144" s="194"/>
      <c r="F144" s="194"/>
      <c r="G144" s="194"/>
      <c r="H144" s="194"/>
      <c r="I144" s="194"/>
      <c r="J144" s="194"/>
      <c r="K144" s="194"/>
      <c r="L144" s="194"/>
      <c r="M144" s="194"/>
      <c r="N144" s="194"/>
    </row>
    <row r="145" spans="1:14">
      <c r="A145" s="194"/>
      <c r="B145" s="193"/>
      <c r="C145" s="194"/>
      <c r="D145" s="194"/>
      <c r="E145" s="194"/>
      <c r="F145" s="194"/>
      <c r="G145" s="194"/>
      <c r="H145" s="194"/>
      <c r="I145" s="194"/>
      <c r="J145" s="194"/>
      <c r="K145" s="194"/>
      <c r="L145" s="194"/>
      <c r="M145" s="194"/>
      <c r="N145" s="194"/>
    </row>
    <row r="146" spans="1:14">
      <c r="A146" s="194"/>
      <c r="B146" s="193"/>
      <c r="C146" s="194"/>
      <c r="D146" s="194"/>
      <c r="E146" s="194"/>
      <c r="F146" s="194"/>
      <c r="G146" s="194"/>
      <c r="H146" s="194"/>
      <c r="I146" s="194"/>
      <c r="J146" s="194"/>
      <c r="K146" s="194"/>
      <c r="L146" s="194"/>
      <c r="M146" s="194"/>
      <c r="N146" s="194"/>
    </row>
    <row r="147" spans="1:14">
      <c r="A147" s="194"/>
      <c r="B147" s="193"/>
      <c r="C147" s="194"/>
      <c r="D147" s="194"/>
      <c r="E147" s="194"/>
      <c r="F147" s="194"/>
      <c r="G147" s="194"/>
      <c r="H147" s="194"/>
      <c r="I147" s="194"/>
      <c r="J147" s="194"/>
      <c r="K147" s="194"/>
      <c r="L147" s="194"/>
      <c r="M147" s="194"/>
      <c r="N147" s="194"/>
    </row>
    <row r="148" spans="1:14">
      <c r="A148" s="194"/>
      <c r="B148" s="193"/>
      <c r="C148" s="194"/>
      <c r="D148" s="194"/>
      <c r="E148" s="194"/>
      <c r="F148" s="194"/>
      <c r="G148" s="194"/>
      <c r="H148" s="194"/>
      <c r="I148" s="194"/>
      <c r="J148" s="194"/>
      <c r="K148" s="194"/>
      <c r="L148" s="194"/>
      <c r="M148" s="194"/>
      <c r="N148" s="194"/>
    </row>
    <row r="149" spans="1:14">
      <c r="A149" s="194"/>
      <c r="B149" s="193"/>
      <c r="C149" s="194"/>
      <c r="D149" s="194"/>
      <c r="E149" s="194"/>
      <c r="F149" s="194"/>
      <c r="G149" s="194"/>
      <c r="H149" s="194"/>
      <c r="I149" s="194"/>
      <c r="J149" s="194"/>
      <c r="K149" s="194"/>
      <c r="L149" s="194"/>
      <c r="M149" s="194"/>
      <c r="N149" s="194"/>
    </row>
    <row r="150" spans="1:14">
      <c r="A150" s="194"/>
      <c r="B150" s="193"/>
      <c r="C150" s="194"/>
      <c r="D150" s="194"/>
      <c r="E150" s="194"/>
      <c r="F150" s="194"/>
      <c r="G150" s="194"/>
      <c r="H150" s="194"/>
      <c r="I150" s="194"/>
      <c r="J150" s="194"/>
      <c r="K150" s="194"/>
      <c r="L150" s="194"/>
      <c r="M150" s="194"/>
      <c r="N150" s="194"/>
    </row>
    <row r="151" spans="1:14">
      <c r="A151" s="194"/>
      <c r="B151" s="193"/>
      <c r="C151" s="194"/>
      <c r="D151" s="194"/>
      <c r="E151" s="194"/>
      <c r="F151" s="194"/>
      <c r="G151" s="194"/>
      <c r="H151" s="194"/>
      <c r="I151" s="194"/>
      <c r="J151" s="194"/>
      <c r="K151" s="194"/>
      <c r="L151" s="194"/>
      <c r="M151" s="194"/>
      <c r="N151" s="194"/>
    </row>
    <row r="152" spans="1:14">
      <c r="A152" s="194"/>
      <c r="B152" s="193"/>
      <c r="C152" s="194"/>
      <c r="D152" s="194"/>
      <c r="E152" s="194"/>
      <c r="F152" s="194"/>
      <c r="G152" s="194"/>
      <c r="H152" s="194"/>
      <c r="I152" s="194"/>
      <c r="J152" s="194"/>
      <c r="K152" s="194"/>
      <c r="L152" s="194"/>
      <c r="M152" s="194"/>
      <c r="N152" s="194"/>
    </row>
    <row r="153" spans="1:14">
      <c r="A153" s="194"/>
      <c r="B153" s="193"/>
      <c r="C153" s="194"/>
      <c r="D153" s="194"/>
      <c r="E153" s="194"/>
      <c r="F153" s="194"/>
      <c r="G153" s="194"/>
      <c r="H153" s="194"/>
      <c r="I153" s="194"/>
      <c r="J153" s="194"/>
      <c r="K153" s="194"/>
      <c r="L153" s="194"/>
      <c r="M153" s="194"/>
      <c r="N153" s="194"/>
    </row>
    <row r="154" spans="1:14">
      <c r="A154" s="194"/>
      <c r="B154" s="193"/>
      <c r="C154" s="194"/>
      <c r="D154" s="194"/>
      <c r="E154" s="194"/>
      <c r="F154" s="194"/>
      <c r="G154" s="194"/>
      <c r="H154" s="194"/>
      <c r="I154" s="194"/>
      <c r="J154" s="194"/>
      <c r="K154" s="194"/>
      <c r="L154" s="194"/>
      <c r="M154" s="194"/>
      <c r="N154" s="194"/>
    </row>
    <row r="155" spans="1:14">
      <c r="A155" s="194"/>
      <c r="B155" s="193"/>
      <c r="C155" s="194"/>
      <c r="D155" s="194"/>
      <c r="E155" s="194"/>
      <c r="F155" s="194"/>
      <c r="G155" s="194"/>
      <c r="H155" s="194"/>
      <c r="I155" s="194"/>
      <c r="J155" s="194"/>
      <c r="K155" s="194"/>
      <c r="L155" s="194"/>
      <c r="M155" s="194"/>
      <c r="N155" s="194"/>
    </row>
    <row r="156" spans="1:14">
      <c r="A156" s="194"/>
      <c r="B156" s="193"/>
      <c r="C156" s="194"/>
      <c r="D156" s="194"/>
      <c r="E156" s="194"/>
      <c r="F156" s="194"/>
      <c r="G156" s="194"/>
      <c r="H156" s="194"/>
      <c r="I156" s="194"/>
      <c r="J156" s="194"/>
      <c r="K156" s="194"/>
      <c r="L156" s="194"/>
      <c r="M156" s="194"/>
      <c r="N156" s="194"/>
    </row>
    <row r="157" spans="1:14">
      <c r="A157" s="194"/>
      <c r="B157" s="193"/>
      <c r="C157" s="194"/>
      <c r="D157" s="194"/>
      <c r="E157" s="194"/>
      <c r="F157" s="194"/>
      <c r="G157" s="194"/>
      <c r="H157" s="194"/>
      <c r="I157" s="194"/>
      <c r="J157" s="194"/>
      <c r="K157" s="194"/>
      <c r="L157" s="194"/>
      <c r="M157" s="194"/>
      <c r="N157" s="194"/>
    </row>
    <row r="158" spans="1:14">
      <c r="A158" s="194"/>
      <c r="B158" s="193"/>
      <c r="C158" s="194"/>
      <c r="D158" s="194"/>
      <c r="E158" s="194"/>
      <c r="F158" s="194"/>
      <c r="G158" s="194"/>
      <c r="H158" s="194"/>
      <c r="I158" s="194"/>
      <c r="J158" s="194"/>
      <c r="K158" s="194"/>
      <c r="L158" s="194"/>
      <c r="M158" s="194"/>
      <c r="N158" s="194"/>
    </row>
    <row r="159" spans="1:14">
      <c r="A159" s="194"/>
      <c r="B159" s="193"/>
      <c r="C159" s="194"/>
      <c r="D159" s="194"/>
      <c r="E159" s="194"/>
      <c r="F159" s="194"/>
      <c r="G159" s="194"/>
      <c r="H159" s="194"/>
      <c r="I159" s="194"/>
      <c r="J159" s="194"/>
      <c r="K159" s="194"/>
      <c r="L159" s="194"/>
      <c r="M159" s="194"/>
      <c r="N159" s="194"/>
    </row>
    <row r="160" spans="1:14">
      <c r="A160" s="194"/>
      <c r="B160" s="193"/>
      <c r="C160" s="194"/>
      <c r="D160" s="194"/>
      <c r="E160" s="194"/>
      <c r="F160" s="194"/>
      <c r="G160" s="194"/>
      <c r="H160" s="194"/>
      <c r="I160" s="194"/>
      <c r="J160" s="194"/>
      <c r="K160" s="194"/>
      <c r="L160" s="194"/>
      <c r="M160" s="194"/>
      <c r="N160" s="194"/>
    </row>
    <row r="161" spans="1:14">
      <c r="A161" s="194"/>
      <c r="B161" s="193"/>
      <c r="C161" s="194"/>
      <c r="D161" s="194"/>
      <c r="E161" s="194"/>
      <c r="F161" s="194"/>
      <c r="G161" s="194"/>
      <c r="H161" s="194"/>
      <c r="I161" s="194"/>
      <c r="J161" s="194"/>
      <c r="K161" s="194"/>
      <c r="L161" s="194"/>
      <c r="M161" s="194"/>
      <c r="N161" s="194"/>
    </row>
    <row r="162" spans="1:14">
      <c r="A162" s="194"/>
      <c r="B162" s="193"/>
      <c r="C162" s="194"/>
      <c r="D162" s="194"/>
      <c r="E162" s="194"/>
      <c r="F162" s="194"/>
      <c r="G162" s="194"/>
      <c r="H162" s="194"/>
      <c r="I162" s="194"/>
      <c r="J162" s="194"/>
      <c r="K162" s="194"/>
      <c r="L162" s="194"/>
      <c r="M162" s="194"/>
      <c r="N162" s="194"/>
    </row>
    <row r="163" spans="1:14">
      <c r="A163" s="194"/>
      <c r="B163" s="193"/>
      <c r="C163" s="194"/>
      <c r="D163" s="194"/>
      <c r="E163" s="194"/>
      <c r="F163" s="194"/>
      <c r="G163" s="194"/>
      <c r="H163" s="194"/>
      <c r="I163" s="194"/>
      <c r="J163" s="194"/>
      <c r="K163" s="194"/>
      <c r="L163" s="194"/>
      <c r="M163" s="194"/>
      <c r="N163" s="194"/>
    </row>
    <row r="164" spans="1:14">
      <c r="A164" s="194"/>
      <c r="B164" s="193"/>
      <c r="C164" s="194"/>
      <c r="D164" s="194"/>
      <c r="E164" s="194"/>
      <c r="F164" s="194"/>
      <c r="G164" s="194"/>
      <c r="H164" s="194"/>
      <c r="I164" s="194"/>
      <c r="J164" s="194"/>
      <c r="K164" s="194"/>
      <c r="L164" s="194"/>
      <c r="M164" s="194"/>
      <c r="N164" s="194"/>
    </row>
    <row r="165" spans="1:14">
      <c r="A165" s="194"/>
      <c r="B165" s="193"/>
      <c r="C165" s="194"/>
      <c r="D165" s="194"/>
      <c r="E165" s="194"/>
      <c r="F165" s="194"/>
      <c r="G165" s="194"/>
      <c r="H165" s="194"/>
      <c r="I165" s="194"/>
      <c r="J165" s="194"/>
      <c r="K165" s="194"/>
      <c r="L165" s="194"/>
      <c r="M165" s="194"/>
      <c r="N165" s="194"/>
    </row>
    <row r="166" spans="1:14">
      <c r="A166" s="194"/>
      <c r="B166" s="193"/>
      <c r="C166" s="194"/>
      <c r="D166" s="194"/>
      <c r="E166" s="194"/>
      <c r="F166" s="194"/>
      <c r="G166" s="194"/>
      <c r="H166" s="194"/>
      <c r="I166" s="194"/>
      <c r="J166" s="194"/>
      <c r="K166" s="194"/>
      <c r="L166" s="194"/>
      <c r="M166" s="194"/>
      <c r="N166" s="194"/>
    </row>
    <row r="167" spans="1:14">
      <c r="A167" s="194"/>
      <c r="B167" s="193"/>
      <c r="C167" s="194"/>
      <c r="D167" s="194"/>
      <c r="E167" s="194"/>
      <c r="F167" s="194"/>
      <c r="G167" s="194"/>
      <c r="H167" s="194"/>
      <c r="I167" s="194"/>
      <c r="J167" s="194"/>
      <c r="K167" s="194"/>
      <c r="L167" s="194"/>
      <c r="M167" s="194"/>
      <c r="N167" s="194"/>
    </row>
    <row r="168" spans="1:14">
      <c r="A168" s="194"/>
      <c r="B168" s="193"/>
      <c r="C168" s="194"/>
      <c r="D168" s="194"/>
      <c r="E168" s="194"/>
      <c r="F168" s="194"/>
      <c r="G168" s="194"/>
      <c r="H168" s="194"/>
      <c r="I168" s="194"/>
      <c r="J168" s="194"/>
      <c r="K168" s="194"/>
      <c r="L168" s="194"/>
      <c r="M168" s="194"/>
      <c r="N168" s="194"/>
    </row>
    <row r="169" spans="1:14">
      <c r="A169" s="194"/>
      <c r="B169" s="193"/>
      <c r="C169" s="194"/>
      <c r="D169" s="194"/>
      <c r="E169" s="194"/>
      <c r="F169" s="194"/>
      <c r="G169" s="194"/>
      <c r="H169" s="194"/>
      <c r="I169" s="194"/>
      <c r="J169" s="194"/>
      <c r="K169" s="194"/>
      <c r="L169" s="194"/>
      <c r="M169" s="194"/>
      <c r="N169" s="194"/>
    </row>
    <row r="170" spans="1:14">
      <c r="A170" s="194"/>
      <c r="B170" s="193"/>
      <c r="C170" s="194"/>
      <c r="D170" s="194"/>
      <c r="E170" s="194"/>
      <c r="F170" s="194"/>
      <c r="G170" s="194"/>
      <c r="H170" s="194"/>
      <c r="I170" s="194"/>
      <c r="J170" s="194"/>
      <c r="K170" s="194"/>
      <c r="L170" s="194"/>
      <c r="M170" s="194"/>
      <c r="N170" s="194"/>
    </row>
    <row r="171" spans="1:14">
      <c r="A171" s="194"/>
      <c r="B171" s="193"/>
      <c r="C171" s="194"/>
      <c r="D171" s="194"/>
      <c r="E171" s="194"/>
      <c r="F171" s="194"/>
      <c r="G171" s="194"/>
      <c r="H171" s="194"/>
      <c r="I171" s="194"/>
      <c r="J171" s="194"/>
      <c r="K171" s="194"/>
      <c r="L171" s="194"/>
      <c r="M171" s="194"/>
      <c r="N171" s="194"/>
    </row>
    <row r="172" spans="1:14">
      <c r="A172" s="194"/>
      <c r="B172" s="193"/>
      <c r="C172" s="194"/>
      <c r="D172" s="194"/>
      <c r="E172" s="194"/>
      <c r="F172" s="194"/>
      <c r="G172" s="194"/>
      <c r="H172" s="194"/>
      <c r="I172" s="194"/>
      <c r="J172" s="194"/>
      <c r="K172" s="194"/>
      <c r="L172" s="194"/>
      <c r="M172" s="194"/>
      <c r="N172" s="194"/>
    </row>
    <row r="173" spans="1:14">
      <c r="A173" s="194"/>
      <c r="B173" s="193"/>
      <c r="C173" s="194"/>
      <c r="D173" s="194"/>
      <c r="E173" s="194"/>
      <c r="F173" s="194"/>
      <c r="G173" s="194"/>
      <c r="H173" s="194"/>
      <c r="I173" s="194"/>
      <c r="J173" s="194"/>
      <c r="K173" s="194"/>
      <c r="L173" s="194"/>
      <c r="M173" s="194"/>
      <c r="N173" s="194"/>
    </row>
    <row r="174" spans="1:14">
      <c r="A174" s="194"/>
      <c r="B174" s="193"/>
      <c r="C174" s="194"/>
      <c r="D174" s="194"/>
      <c r="E174" s="194"/>
      <c r="F174" s="194"/>
      <c r="G174" s="194"/>
      <c r="H174" s="194"/>
      <c r="I174" s="194"/>
      <c r="J174" s="194"/>
      <c r="K174" s="194"/>
      <c r="L174" s="194"/>
      <c r="M174" s="194"/>
      <c r="N174" s="194"/>
    </row>
    <row r="175" spans="1:14">
      <c r="A175" s="194"/>
      <c r="B175" s="193"/>
      <c r="C175" s="194"/>
      <c r="D175" s="194"/>
      <c r="E175" s="194"/>
      <c r="F175" s="194"/>
      <c r="G175" s="194"/>
      <c r="H175" s="194"/>
      <c r="I175" s="194"/>
      <c r="J175" s="194"/>
      <c r="K175" s="194"/>
      <c r="L175" s="194"/>
      <c r="M175" s="194"/>
      <c r="N175" s="194"/>
    </row>
    <row r="176" spans="1:14">
      <c r="A176" s="194"/>
      <c r="B176" s="193"/>
      <c r="C176" s="194"/>
      <c r="D176" s="194"/>
      <c r="E176" s="194"/>
      <c r="F176" s="194"/>
      <c r="G176" s="194"/>
      <c r="H176" s="194"/>
      <c r="I176" s="194"/>
      <c r="J176" s="194"/>
      <c r="K176" s="194"/>
      <c r="L176" s="194"/>
      <c r="M176" s="194"/>
      <c r="N176" s="194"/>
    </row>
    <row r="177" spans="1:14">
      <c r="A177" s="194"/>
      <c r="B177" s="193"/>
      <c r="C177" s="194"/>
      <c r="D177" s="194"/>
      <c r="E177" s="194"/>
      <c r="F177" s="194"/>
      <c r="G177" s="194"/>
      <c r="H177" s="194"/>
      <c r="I177" s="194"/>
      <c r="J177" s="194"/>
      <c r="K177" s="194"/>
      <c r="L177" s="194"/>
      <c r="M177" s="194"/>
      <c r="N177" s="194"/>
    </row>
    <row r="178" spans="1:14">
      <c r="A178" s="194"/>
      <c r="B178" s="193"/>
      <c r="C178" s="194"/>
      <c r="D178" s="194"/>
      <c r="E178" s="194"/>
      <c r="F178" s="194"/>
      <c r="G178" s="194"/>
      <c r="H178" s="194"/>
      <c r="I178" s="194"/>
      <c r="J178" s="194"/>
      <c r="K178" s="194"/>
      <c r="L178" s="194"/>
      <c r="M178" s="194"/>
      <c r="N178" s="194"/>
    </row>
    <row r="179" spans="1:14">
      <c r="A179" s="194"/>
      <c r="B179" s="193"/>
      <c r="C179" s="194"/>
      <c r="D179" s="194"/>
      <c r="E179" s="194"/>
      <c r="F179" s="194"/>
      <c r="G179" s="194"/>
      <c r="H179" s="194"/>
      <c r="I179" s="194"/>
      <c r="J179" s="194"/>
      <c r="K179" s="194"/>
      <c r="L179" s="194"/>
      <c r="M179" s="194"/>
      <c r="N179" s="194"/>
    </row>
    <row r="180" spans="1:14">
      <c r="A180" s="194"/>
      <c r="B180" s="193"/>
      <c r="C180" s="194"/>
      <c r="D180" s="194"/>
      <c r="E180" s="194"/>
      <c r="F180" s="194"/>
      <c r="G180" s="194"/>
      <c r="H180" s="194"/>
      <c r="I180" s="194"/>
      <c r="J180" s="194"/>
      <c r="K180" s="194"/>
      <c r="L180" s="194"/>
      <c r="M180" s="194"/>
      <c r="N180" s="194"/>
    </row>
    <row r="181" spans="1:14">
      <c r="A181" s="194"/>
      <c r="B181" s="193"/>
      <c r="C181" s="194"/>
      <c r="D181" s="194"/>
      <c r="E181" s="194"/>
      <c r="F181" s="194"/>
      <c r="G181" s="194"/>
      <c r="H181" s="194"/>
      <c r="I181" s="194"/>
      <c r="J181" s="194"/>
      <c r="K181" s="194"/>
      <c r="L181" s="194"/>
      <c r="M181" s="194"/>
      <c r="N181" s="194"/>
    </row>
    <row r="182" spans="1:14">
      <c r="A182" s="194"/>
      <c r="B182" s="193"/>
      <c r="C182" s="194"/>
      <c r="D182" s="194"/>
      <c r="E182" s="194"/>
      <c r="F182" s="194"/>
      <c r="G182" s="194"/>
      <c r="H182" s="194"/>
      <c r="I182" s="194"/>
      <c r="J182" s="194"/>
      <c r="K182" s="194"/>
      <c r="L182" s="194"/>
      <c r="M182" s="194"/>
      <c r="N182" s="194"/>
    </row>
    <row r="183" spans="1:14">
      <c r="A183" s="194"/>
      <c r="B183" s="193"/>
      <c r="C183" s="194"/>
      <c r="D183" s="194"/>
      <c r="E183" s="194"/>
      <c r="F183" s="194"/>
      <c r="G183" s="194"/>
      <c r="H183" s="194"/>
      <c r="I183" s="194"/>
      <c r="J183" s="194"/>
      <c r="K183" s="194"/>
      <c r="L183" s="194"/>
      <c r="M183" s="194"/>
      <c r="N183" s="194"/>
    </row>
    <row r="184" spans="1:14">
      <c r="A184" s="194"/>
      <c r="B184" s="193"/>
      <c r="C184" s="194"/>
      <c r="D184" s="194"/>
      <c r="E184" s="194"/>
      <c r="F184" s="194"/>
      <c r="G184" s="194"/>
      <c r="H184" s="194"/>
      <c r="I184" s="194"/>
      <c r="J184" s="194"/>
      <c r="K184" s="194"/>
      <c r="L184" s="194"/>
      <c r="M184" s="194"/>
      <c r="N184" s="194"/>
    </row>
    <row r="185" spans="1:14">
      <c r="A185" s="194"/>
      <c r="B185" s="193"/>
      <c r="C185" s="194"/>
      <c r="D185" s="194"/>
      <c r="E185" s="194"/>
      <c r="F185" s="194"/>
      <c r="G185" s="194"/>
      <c r="H185" s="194"/>
      <c r="I185" s="194"/>
      <c r="J185" s="194"/>
      <c r="K185" s="194"/>
      <c r="L185" s="194"/>
      <c r="M185" s="194"/>
      <c r="N185" s="194"/>
    </row>
    <row r="186" spans="1:14">
      <c r="A186" s="194"/>
      <c r="B186" s="193"/>
      <c r="C186" s="194"/>
      <c r="D186" s="194"/>
      <c r="E186" s="194"/>
      <c r="F186" s="194"/>
      <c r="G186" s="194"/>
      <c r="H186" s="194"/>
      <c r="I186" s="194"/>
      <c r="J186" s="194"/>
      <c r="K186" s="194"/>
      <c r="L186" s="194"/>
      <c r="M186" s="194"/>
      <c r="N186" s="194"/>
    </row>
    <row r="187" spans="1:14">
      <c r="A187" s="194"/>
      <c r="B187" s="193"/>
      <c r="C187" s="194"/>
      <c r="D187" s="194"/>
      <c r="E187" s="194"/>
      <c r="F187" s="194"/>
      <c r="G187" s="194"/>
      <c r="H187" s="194"/>
      <c r="I187" s="194"/>
      <c r="J187" s="194"/>
      <c r="K187" s="194"/>
      <c r="L187" s="194"/>
      <c r="M187" s="194"/>
      <c r="N187" s="194"/>
    </row>
    <row r="188" spans="1:14">
      <c r="A188" s="194"/>
      <c r="B188" s="193"/>
      <c r="C188" s="194"/>
      <c r="D188" s="194"/>
      <c r="E188" s="194"/>
      <c r="F188" s="194"/>
      <c r="G188" s="194"/>
      <c r="H188" s="194"/>
      <c r="I188" s="194"/>
      <c r="J188" s="194"/>
      <c r="K188" s="194"/>
      <c r="L188" s="194"/>
      <c r="M188" s="194"/>
      <c r="N188" s="194"/>
    </row>
    <row r="189" spans="1:14">
      <c r="A189" s="194"/>
      <c r="B189" s="193"/>
      <c r="C189" s="194"/>
      <c r="D189" s="194"/>
      <c r="E189" s="194"/>
      <c r="F189" s="194"/>
      <c r="G189" s="194"/>
      <c r="H189" s="194"/>
      <c r="I189" s="194"/>
      <c r="J189" s="194"/>
      <c r="K189" s="194"/>
      <c r="L189" s="194"/>
      <c r="M189" s="194"/>
      <c r="N189" s="194"/>
    </row>
    <row r="190" spans="1:14">
      <c r="A190" s="194"/>
      <c r="B190" s="193"/>
      <c r="C190" s="194"/>
      <c r="D190" s="194"/>
      <c r="E190" s="194"/>
      <c r="F190" s="194"/>
      <c r="G190" s="194"/>
      <c r="H190" s="194"/>
      <c r="I190" s="194"/>
      <c r="J190" s="194"/>
      <c r="K190" s="194"/>
      <c r="L190" s="194"/>
      <c r="M190" s="194"/>
      <c r="N190" s="194"/>
    </row>
    <row r="191" spans="1:14">
      <c r="A191" s="194"/>
      <c r="B191" s="193"/>
      <c r="C191" s="194"/>
      <c r="D191" s="194"/>
      <c r="E191" s="194"/>
      <c r="F191" s="194"/>
      <c r="G191" s="194"/>
      <c r="H191" s="194"/>
      <c r="I191" s="194"/>
      <c r="J191" s="194"/>
      <c r="K191" s="194"/>
      <c r="L191" s="194"/>
      <c r="M191" s="194"/>
      <c r="N191" s="194"/>
    </row>
    <row r="192" spans="1:14">
      <c r="A192" s="194"/>
      <c r="B192" s="193"/>
      <c r="C192" s="194"/>
      <c r="D192" s="194"/>
      <c r="E192" s="194"/>
      <c r="F192" s="194"/>
      <c r="G192" s="194"/>
      <c r="H192" s="194"/>
      <c r="I192" s="194"/>
      <c r="J192" s="194"/>
      <c r="K192" s="194"/>
      <c r="L192" s="194"/>
      <c r="M192" s="194"/>
      <c r="N192" s="194"/>
    </row>
    <row r="193" spans="1:14">
      <c r="A193" s="194"/>
      <c r="B193" s="193"/>
      <c r="C193" s="194"/>
      <c r="D193" s="194"/>
      <c r="E193" s="194"/>
      <c r="F193" s="194"/>
      <c r="G193" s="194"/>
      <c r="H193" s="194"/>
      <c r="I193" s="194"/>
      <c r="J193" s="194"/>
      <c r="K193" s="194"/>
      <c r="L193" s="194"/>
      <c r="M193" s="194"/>
      <c r="N193" s="194"/>
    </row>
    <row r="194" spans="1:14">
      <c r="A194" s="194"/>
      <c r="B194" s="193"/>
      <c r="C194" s="194"/>
      <c r="D194" s="194"/>
      <c r="E194" s="194"/>
      <c r="F194" s="194"/>
      <c r="G194" s="194"/>
      <c r="H194" s="194"/>
      <c r="I194" s="194"/>
      <c r="J194" s="194"/>
      <c r="K194" s="194"/>
      <c r="L194" s="194"/>
      <c r="M194" s="194"/>
      <c r="N194" s="194"/>
    </row>
    <row r="195" spans="1:14">
      <c r="A195" s="194"/>
      <c r="B195" s="193"/>
      <c r="C195" s="194"/>
      <c r="D195" s="194"/>
      <c r="E195" s="194"/>
      <c r="F195" s="194"/>
      <c r="G195" s="194"/>
      <c r="H195" s="194"/>
      <c r="I195" s="194"/>
      <c r="J195" s="194"/>
      <c r="K195" s="194"/>
      <c r="L195" s="194"/>
      <c r="M195" s="194"/>
      <c r="N195" s="194"/>
    </row>
    <row r="196" spans="1:14">
      <c r="A196" s="194"/>
      <c r="B196" s="193"/>
      <c r="C196" s="194"/>
      <c r="D196" s="194"/>
      <c r="E196" s="194"/>
      <c r="F196" s="194"/>
      <c r="G196" s="194"/>
      <c r="H196" s="194"/>
      <c r="I196" s="194"/>
      <c r="J196" s="194"/>
      <c r="K196" s="194"/>
      <c r="L196" s="194"/>
      <c r="M196" s="194"/>
      <c r="N196" s="194"/>
    </row>
    <row r="197" spans="1:14">
      <c r="A197" s="194"/>
      <c r="B197" s="193"/>
      <c r="C197" s="194"/>
      <c r="D197" s="194"/>
      <c r="E197" s="194"/>
      <c r="F197" s="194"/>
      <c r="G197" s="194"/>
      <c r="H197" s="194"/>
      <c r="I197" s="194"/>
      <c r="J197" s="194"/>
      <c r="K197" s="194"/>
      <c r="L197" s="194"/>
      <c r="M197" s="194"/>
      <c r="N197" s="194"/>
    </row>
    <row r="198" spans="1:14">
      <c r="A198" s="194"/>
      <c r="B198" s="193"/>
      <c r="C198" s="194"/>
      <c r="D198" s="194"/>
      <c r="E198" s="194"/>
      <c r="F198" s="194"/>
      <c r="G198" s="194"/>
      <c r="H198" s="194"/>
      <c r="I198" s="194"/>
      <c r="J198" s="194"/>
      <c r="K198" s="194"/>
      <c r="L198" s="194"/>
      <c r="M198" s="194"/>
      <c r="N198" s="194"/>
    </row>
    <row r="199" spans="1:14">
      <c r="A199" s="194"/>
      <c r="B199" s="193"/>
      <c r="C199" s="194"/>
      <c r="D199" s="194"/>
      <c r="E199" s="194"/>
      <c r="F199" s="194"/>
      <c r="G199" s="194"/>
      <c r="H199" s="194"/>
      <c r="I199" s="194"/>
      <c r="J199" s="194"/>
      <c r="K199" s="194"/>
      <c r="L199" s="194"/>
      <c r="M199" s="194"/>
      <c r="N199" s="194"/>
    </row>
    <row r="200" spans="1:14">
      <c r="A200" s="194"/>
      <c r="B200" s="193"/>
      <c r="C200" s="194"/>
      <c r="D200" s="194"/>
      <c r="E200" s="194"/>
      <c r="F200" s="194"/>
      <c r="G200" s="194"/>
      <c r="H200" s="194"/>
      <c r="I200" s="194"/>
      <c r="J200" s="194"/>
      <c r="K200" s="194"/>
      <c r="L200" s="194"/>
      <c r="M200" s="194"/>
      <c r="N200" s="194"/>
    </row>
    <row r="201" spans="1:14">
      <c r="A201" s="194"/>
      <c r="B201" s="193"/>
      <c r="C201" s="194"/>
      <c r="D201" s="194"/>
      <c r="E201" s="194"/>
      <c r="F201" s="194"/>
      <c r="G201" s="194"/>
      <c r="H201" s="194"/>
      <c r="I201" s="194"/>
      <c r="J201" s="194"/>
      <c r="K201" s="194"/>
      <c r="L201" s="194"/>
      <c r="M201" s="194"/>
      <c r="N201" s="194"/>
    </row>
    <row r="202" spans="1:14">
      <c r="A202" s="194"/>
      <c r="B202" s="193"/>
      <c r="C202" s="194"/>
      <c r="D202" s="194"/>
      <c r="E202" s="194"/>
      <c r="F202" s="194"/>
      <c r="G202" s="194"/>
      <c r="H202" s="194"/>
      <c r="I202" s="194"/>
      <c r="J202" s="194"/>
      <c r="K202" s="194"/>
      <c r="L202" s="194"/>
      <c r="M202" s="194"/>
      <c r="N202" s="194"/>
    </row>
    <row r="203" spans="1:14">
      <c r="A203" s="194"/>
      <c r="B203" s="193"/>
      <c r="C203" s="194"/>
      <c r="D203" s="194"/>
      <c r="E203" s="194"/>
      <c r="F203" s="194"/>
      <c r="G203" s="194"/>
      <c r="H203" s="194"/>
      <c r="I203" s="194"/>
      <c r="J203" s="194"/>
      <c r="K203" s="194"/>
      <c r="L203" s="194"/>
      <c r="M203" s="194"/>
      <c r="N203" s="194"/>
    </row>
    <row r="204" spans="1:14">
      <c r="A204" s="194"/>
      <c r="B204" s="193"/>
      <c r="C204" s="194"/>
      <c r="D204" s="194"/>
      <c r="E204" s="194"/>
      <c r="F204" s="194"/>
      <c r="G204" s="194"/>
      <c r="H204" s="194"/>
      <c r="I204" s="194"/>
      <c r="J204" s="194"/>
      <c r="K204" s="194"/>
      <c r="L204" s="194"/>
      <c r="M204" s="194"/>
      <c r="N204" s="194"/>
    </row>
    <row r="205" spans="1:14">
      <c r="A205" s="194"/>
      <c r="B205" s="193"/>
      <c r="C205" s="194"/>
      <c r="D205" s="194"/>
      <c r="E205" s="194"/>
      <c r="F205" s="194"/>
      <c r="G205" s="194"/>
      <c r="H205" s="194"/>
      <c r="I205" s="194"/>
      <c r="J205" s="194"/>
      <c r="K205" s="194"/>
      <c r="L205" s="194"/>
      <c r="M205" s="194"/>
      <c r="N205" s="194"/>
    </row>
    <row r="206" spans="1:14">
      <c r="A206" s="194"/>
      <c r="B206" s="193"/>
      <c r="C206" s="194"/>
      <c r="D206" s="194"/>
      <c r="E206" s="194"/>
      <c r="F206" s="194"/>
      <c r="G206" s="194"/>
      <c r="H206" s="194"/>
      <c r="I206" s="194"/>
      <c r="J206" s="194"/>
      <c r="K206" s="194"/>
      <c r="L206" s="194"/>
      <c r="M206" s="194"/>
      <c r="N206" s="194"/>
    </row>
    <row r="207" spans="1:14">
      <c r="A207" s="194"/>
      <c r="B207" s="193"/>
      <c r="C207" s="194"/>
      <c r="D207" s="194"/>
      <c r="E207" s="194"/>
      <c r="F207" s="194"/>
      <c r="G207" s="194"/>
      <c r="H207" s="194"/>
      <c r="I207" s="194"/>
      <c r="J207" s="194"/>
      <c r="K207" s="194"/>
      <c r="L207" s="194"/>
      <c r="M207" s="194"/>
      <c r="N207" s="194"/>
    </row>
    <row r="208" spans="1:14">
      <c r="A208" s="194"/>
      <c r="B208" s="193"/>
      <c r="C208" s="194"/>
      <c r="D208" s="194"/>
      <c r="E208" s="194"/>
      <c r="F208" s="194"/>
      <c r="G208" s="194"/>
      <c r="H208" s="194"/>
      <c r="I208" s="194"/>
      <c r="J208" s="194"/>
      <c r="K208" s="194"/>
      <c r="L208" s="194"/>
      <c r="M208" s="194"/>
      <c r="N208" s="194"/>
    </row>
    <row r="209" spans="1:14">
      <c r="A209" s="194"/>
      <c r="B209" s="193"/>
      <c r="C209" s="194"/>
      <c r="D209" s="194"/>
      <c r="E209" s="194"/>
      <c r="F209" s="194"/>
      <c r="G209" s="194"/>
      <c r="H209" s="194"/>
      <c r="I209" s="194"/>
      <c r="J209" s="194"/>
      <c r="K209" s="194"/>
      <c r="L209" s="194"/>
      <c r="M209" s="194"/>
      <c r="N209" s="194"/>
    </row>
    <row r="210" spans="1:14">
      <c r="A210" s="194"/>
      <c r="B210" s="193"/>
      <c r="C210" s="194"/>
      <c r="D210" s="194"/>
      <c r="E210" s="194"/>
      <c r="F210" s="194"/>
      <c r="G210" s="194"/>
      <c r="H210" s="194"/>
      <c r="I210" s="194"/>
      <c r="J210" s="194"/>
      <c r="K210" s="194"/>
      <c r="L210" s="194"/>
      <c r="M210" s="194"/>
      <c r="N210" s="194"/>
    </row>
    <row r="211" spans="1:14">
      <c r="A211" s="194"/>
      <c r="B211" s="193"/>
      <c r="C211" s="194"/>
      <c r="D211" s="194"/>
      <c r="E211" s="194"/>
      <c r="F211" s="194"/>
      <c r="G211" s="194"/>
      <c r="H211" s="194"/>
      <c r="I211" s="194"/>
      <c r="J211" s="194"/>
      <c r="K211" s="194"/>
      <c r="L211" s="194"/>
      <c r="M211" s="194"/>
      <c r="N211" s="194"/>
    </row>
    <row r="212" spans="1:14">
      <c r="A212" s="194"/>
      <c r="B212" s="193"/>
      <c r="C212" s="194"/>
      <c r="D212" s="194"/>
      <c r="E212" s="194"/>
      <c r="F212" s="194"/>
      <c r="G212" s="194"/>
      <c r="H212" s="194"/>
      <c r="I212" s="194"/>
      <c r="J212" s="194"/>
      <c r="K212" s="194"/>
      <c r="L212" s="194"/>
      <c r="M212" s="194"/>
      <c r="N212" s="194"/>
    </row>
    <row r="213" spans="1:14">
      <c r="A213" s="194"/>
      <c r="B213" s="193"/>
      <c r="C213" s="194"/>
      <c r="D213" s="194"/>
      <c r="E213" s="194"/>
      <c r="F213" s="194"/>
      <c r="G213" s="194"/>
      <c r="H213" s="194"/>
      <c r="I213" s="194"/>
      <c r="J213" s="194"/>
      <c r="K213" s="194"/>
      <c r="L213" s="194"/>
      <c r="M213" s="194"/>
      <c r="N213" s="194"/>
    </row>
    <row r="214" spans="1:14">
      <c r="A214" s="194"/>
      <c r="B214" s="193"/>
      <c r="C214" s="194"/>
      <c r="D214" s="194"/>
      <c r="E214" s="194"/>
      <c r="F214" s="194"/>
      <c r="G214" s="194"/>
      <c r="H214" s="194"/>
      <c r="I214" s="194"/>
      <c r="J214" s="194"/>
      <c r="K214" s="194"/>
      <c r="L214" s="194"/>
      <c r="M214" s="194"/>
      <c r="N214" s="194"/>
    </row>
    <row r="215" spans="1:14">
      <c r="A215" s="194"/>
      <c r="B215" s="193"/>
      <c r="C215" s="194"/>
      <c r="D215" s="194"/>
      <c r="E215" s="194"/>
      <c r="F215" s="194"/>
      <c r="G215" s="194"/>
      <c r="H215" s="194"/>
      <c r="I215" s="194"/>
      <c r="J215" s="194"/>
      <c r="K215" s="194"/>
      <c r="L215" s="194"/>
      <c r="M215" s="194"/>
      <c r="N215" s="194"/>
    </row>
    <row r="216" spans="1:14">
      <c r="A216" s="194"/>
      <c r="B216" s="193"/>
      <c r="C216" s="194"/>
      <c r="D216" s="194"/>
      <c r="E216" s="194"/>
      <c r="F216" s="194"/>
      <c r="G216" s="194"/>
      <c r="H216" s="194"/>
      <c r="I216" s="194"/>
      <c r="J216" s="194"/>
      <c r="K216" s="194"/>
      <c r="L216" s="194"/>
      <c r="M216" s="194"/>
      <c r="N216" s="194"/>
    </row>
    <row r="217" spans="1:14">
      <c r="A217" s="194"/>
      <c r="B217" s="193"/>
      <c r="C217" s="194"/>
      <c r="D217" s="194"/>
      <c r="E217" s="194"/>
      <c r="F217" s="194"/>
      <c r="G217" s="194"/>
      <c r="H217" s="194"/>
      <c r="I217" s="194"/>
      <c r="J217" s="194"/>
      <c r="K217" s="194"/>
      <c r="L217" s="194"/>
      <c r="M217" s="194"/>
      <c r="N217" s="194"/>
    </row>
    <row r="218" spans="1:14">
      <c r="A218" s="194"/>
      <c r="B218" s="193"/>
      <c r="C218" s="194"/>
      <c r="D218" s="194"/>
      <c r="E218" s="194"/>
      <c r="F218" s="194"/>
      <c r="G218" s="194"/>
      <c r="H218" s="194"/>
      <c r="I218" s="194"/>
      <c r="J218" s="194"/>
      <c r="K218" s="194"/>
      <c r="L218" s="194"/>
      <c r="M218" s="194"/>
      <c r="N218" s="194"/>
    </row>
    <row r="219" spans="1:14">
      <c r="A219" s="194"/>
      <c r="B219" s="193"/>
      <c r="C219" s="194"/>
      <c r="D219" s="194"/>
      <c r="E219" s="194"/>
      <c r="F219" s="194"/>
      <c r="G219" s="194"/>
      <c r="H219" s="194"/>
      <c r="I219" s="194"/>
      <c r="J219" s="194"/>
      <c r="K219" s="194"/>
      <c r="L219" s="194"/>
      <c r="M219" s="194"/>
      <c r="N219" s="194"/>
    </row>
    <row r="220" spans="1:14">
      <c r="A220" s="194"/>
      <c r="B220" s="193"/>
      <c r="C220" s="194"/>
      <c r="D220" s="194"/>
      <c r="E220" s="194"/>
      <c r="F220" s="194"/>
      <c r="G220" s="194"/>
      <c r="H220" s="194"/>
      <c r="I220" s="194"/>
      <c r="J220" s="194"/>
      <c r="K220" s="194"/>
      <c r="L220" s="194"/>
      <c r="M220" s="194"/>
      <c r="N220" s="194"/>
    </row>
    <row r="221" spans="1:14">
      <c r="A221" s="194"/>
      <c r="B221" s="193"/>
      <c r="C221" s="194"/>
      <c r="D221" s="194"/>
      <c r="E221" s="194"/>
      <c r="F221" s="194"/>
      <c r="G221" s="194"/>
      <c r="H221" s="194"/>
      <c r="I221" s="194"/>
      <c r="J221" s="194"/>
      <c r="K221" s="194"/>
      <c r="L221" s="194"/>
      <c r="M221" s="194"/>
      <c r="N221" s="194"/>
    </row>
    <row r="222" spans="1:14">
      <c r="A222" s="194"/>
      <c r="B222" s="193"/>
      <c r="C222" s="194"/>
      <c r="D222" s="194"/>
      <c r="E222" s="194"/>
      <c r="F222" s="194"/>
      <c r="G222" s="194"/>
      <c r="H222" s="194"/>
      <c r="I222" s="194"/>
      <c r="J222" s="194"/>
      <c r="K222" s="194"/>
      <c r="L222" s="194"/>
      <c r="M222" s="194"/>
      <c r="N222" s="194"/>
    </row>
    <row r="223" spans="1:14">
      <c r="A223" s="194"/>
      <c r="B223" s="193"/>
      <c r="C223" s="194"/>
      <c r="D223" s="194"/>
      <c r="E223" s="194"/>
      <c r="F223" s="194"/>
      <c r="G223" s="194"/>
      <c r="H223" s="194"/>
      <c r="I223" s="194"/>
      <c r="J223" s="194"/>
      <c r="K223" s="194"/>
      <c r="L223" s="194"/>
      <c r="M223" s="194"/>
      <c r="N223" s="194"/>
    </row>
    <row r="224" spans="1:14">
      <c r="A224" s="194"/>
      <c r="B224" s="193"/>
      <c r="C224" s="194"/>
      <c r="D224" s="194"/>
      <c r="E224" s="194"/>
      <c r="F224" s="194"/>
      <c r="G224" s="194"/>
      <c r="H224" s="194"/>
      <c r="I224" s="194"/>
      <c r="J224" s="194"/>
      <c r="K224" s="194"/>
      <c r="L224" s="194"/>
      <c r="M224" s="194"/>
      <c r="N224" s="194"/>
    </row>
    <row r="225" spans="1:14">
      <c r="A225" s="194"/>
      <c r="B225" s="193"/>
      <c r="C225" s="194"/>
      <c r="D225" s="194"/>
      <c r="E225" s="194"/>
      <c r="F225" s="194"/>
      <c r="G225" s="194"/>
      <c r="H225" s="194"/>
      <c r="I225" s="194"/>
      <c r="J225" s="194"/>
      <c r="K225" s="194"/>
      <c r="L225" s="194"/>
      <c r="M225" s="194"/>
      <c r="N225" s="194"/>
    </row>
    <row r="226" spans="1:14">
      <c r="A226" s="194"/>
      <c r="B226" s="193"/>
      <c r="C226" s="194"/>
      <c r="D226" s="194"/>
      <c r="E226" s="194"/>
      <c r="F226" s="194"/>
      <c r="G226" s="194"/>
      <c r="H226" s="194"/>
      <c r="I226" s="194"/>
      <c r="J226" s="194"/>
      <c r="K226" s="194"/>
      <c r="L226" s="194"/>
      <c r="M226" s="194"/>
      <c r="N226" s="194"/>
    </row>
    <row r="227" spans="1:14">
      <c r="A227" s="194"/>
      <c r="B227" s="193"/>
      <c r="C227" s="194"/>
      <c r="D227" s="194"/>
      <c r="E227" s="194"/>
      <c r="F227" s="194"/>
      <c r="G227" s="194"/>
      <c r="H227" s="194"/>
      <c r="I227" s="194"/>
      <c r="J227" s="194"/>
      <c r="K227" s="194"/>
      <c r="L227" s="194"/>
      <c r="M227" s="194"/>
      <c r="N227" s="194"/>
    </row>
    <row r="228" spans="1:14">
      <c r="A228" s="194"/>
      <c r="B228" s="193"/>
      <c r="C228" s="194"/>
      <c r="D228" s="194"/>
      <c r="E228" s="194"/>
      <c r="F228" s="194"/>
      <c r="G228" s="194"/>
      <c r="H228" s="194"/>
      <c r="I228" s="194"/>
      <c r="J228" s="194"/>
      <c r="K228" s="194"/>
      <c r="L228" s="194"/>
      <c r="M228" s="194"/>
      <c r="N228" s="194"/>
    </row>
    <row r="229" spans="1:14">
      <c r="A229" s="194"/>
      <c r="B229" s="193"/>
      <c r="C229" s="194"/>
      <c r="D229" s="194"/>
      <c r="E229" s="194"/>
      <c r="F229" s="194"/>
      <c r="G229" s="194"/>
      <c r="H229" s="194"/>
      <c r="I229" s="194"/>
      <c r="J229" s="194"/>
      <c r="K229" s="194"/>
      <c r="L229" s="194"/>
      <c r="M229" s="194"/>
      <c r="N229" s="194"/>
    </row>
    <row r="230" spans="1:14">
      <c r="A230" s="194"/>
      <c r="B230" s="193"/>
      <c r="C230" s="194"/>
      <c r="D230" s="194"/>
      <c r="E230" s="194"/>
      <c r="F230" s="194"/>
      <c r="G230" s="194"/>
      <c r="H230" s="194"/>
      <c r="I230" s="194"/>
      <c r="J230" s="194"/>
      <c r="K230" s="194"/>
      <c r="L230" s="194"/>
      <c r="M230" s="194"/>
      <c r="N230" s="194"/>
    </row>
    <row r="231" spans="1:14">
      <c r="A231" s="194"/>
      <c r="B231" s="193"/>
      <c r="C231" s="194"/>
      <c r="D231" s="194"/>
      <c r="E231" s="194"/>
      <c r="F231" s="194"/>
      <c r="G231" s="194"/>
      <c r="H231" s="194"/>
      <c r="I231" s="194"/>
      <c r="J231" s="194"/>
      <c r="K231" s="194"/>
      <c r="L231" s="194"/>
      <c r="M231" s="194"/>
      <c r="N231" s="194"/>
    </row>
    <row r="232" spans="1:14">
      <c r="A232" s="194"/>
      <c r="B232" s="193"/>
      <c r="C232" s="194"/>
      <c r="D232" s="194"/>
      <c r="E232" s="194"/>
      <c r="F232" s="194"/>
      <c r="G232" s="194"/>
      <c r="H232" s="194"/>
      <c r="I232" s="194"/>
      <c r="J232" s="194"/>
      <c r="K232" s="194"/>
      <c r="L232" s="194"/>
      <c r="M232" s="194"/>
      <c r="N232" s="194"/>
    </row>
    <row r="233" spans="1:14">
      <c r="A233" s="194"/>
      <c r="B233" s="193"/>
      <c r="C233" s="194"/>
      <c r="D233" s="194"/>
      <c r="E233" s="194"/>
      <c r="F233" s="194"/>
      <c r="G233" s="194"/>
      <c r="H233" s="194"/>
      <c r="I233" s="194"/>
      <c r="J233" s="194"/>
      <c r="K233" s="194"/>
      <c r="L233" s="194"/>
      <c r="M233" s="194"/>
      <c r="N233" s="194"/>
    </row>
    <row r="234" spans="1:14">
      <c r="A234" s="194"/>
      <c r="B234" s="193"/>
      <c r="C234" s="194"/>
      <c r="D234" s="194"/>
      <c r="E234" s="194"/>
      <c r="F234" s="194"/>
      <c r="G234" s="194"/>
      <c r="H234" s="194"/>
      <c r="I234" s="194"/>
      <c r="J234" s="194"/>
      <c r="K234" s="194"/>
      <c r="L234" s="194"/>
      <c r="M234" s="194"/>
      <c r="N234" s="194"/>
    </row>
    <row r="235" spans="1:14">
      <c r="A235" s="194"/>
      <c r="B235" s="193"/>
      <c r="C235" s="194"/>
      <c r="D235" s="194"/>
      <c r="E235" s="194"/>
      <c r="F235" s="194"/>
      <c r="G235" s="194"/>
      <c r="H235" s="194"/>
      <c r="I235" s="194"/>
      <c r="J235" s="194"/>
      <c r="K235" s="194"/>
      <c r="L235" s="194"/>
      <c r="M235" s="194"/>
      <c r="N235" s="194"/>
    </row>
    <row r="236" spans="1:14">
      <c r="A236" s="194"/>
      <c r="B236" s="193"/>
      <c r="C236" s="194"/>
      <c r="D236" s="194"/>
      <c r="E236" s="194"/>
      <c r="F236" s="194"/>
      <c r="G236" s="194"/>
      <c r="H236" s="194"/>
      <c r="I236" s="194"/>
      <c r="J236" s="194"/>
      <c r="K236" s="194"/>
      <c r="L236" s="194"/>
      <c r="M236" s="194"/>
      <c r="N236" s="194"/>
    </row>
    <row r="237" spans="1:14">
      <c r="A237" s="194"/>
      <c r="B237" s="193"/>
      <c r="C237" s="194"/>
      <c r="D237" s="194"/>
      <c r="E237" s="194"/>
      <c r="F237" s="194"/>
      <c r="G237" s="194"/>
      <c r="H237" s="194"/>
      <c r="I237" s="194"/>
      <c r="J237" s="194"/>
      <c r="K237" s="194"/>
      <c r="L237" s="194"/>
      <c r="M237" s="194"/>
      <c r="N237" s="194"/>
    </row>
    <row r="238" spans="1:14">
      <c r="A238" s="194"/>
      <c r="B238" s="193"/>
      <c r="C238" s="194"/>
      <c r="D238" s="194"/>
      <c r="E238" s="194"/>
      <c r="F238" s="194"/>
      <c r="G238" s="194"/>
      <c r="H238" s="194"/>
      <c r="I238" s="194"/>
      <c r="J238" s="194"/>
      <c r="K238" s="194"/>
      <c r="L238" s="194"/>
      <c r="M238" s="194"/>
      <c r="N238" s="194"/>
    </row>
    <row r="239" spans="1:14">
      <c r="A239" s="194"/>
      <c r="B239" s="193"/>
      <c r="C239" s="194"/>
      <c r="D239" s="194"/>
      <c r="E239" s="194"/>
      <c r="F239" s="194"/>
      <c r="G239" s="194"/>
      <c r="H239" s="194"/>
      <c r="I239" s="194"/>
      <c r="J239" s="194"/>
      <c r="K239" s="194"/>
      <c r="L239" s="194"/>
      <c r="M239" s="194"/>
      <c r="N239" s="194"/>
    </row>
    <row r="240" spans="1:14">
      <c r="A240" s="194"/>
      <c r="B240" s="193"/>
      <c r="C240" s="194"/>
      <c r="D240" s="194"/>
      <c r="E240" s="194"/>
      <c r="F240" s="194"/>
      <c r="G240" s="194"/>
      <c r="H240" s="194"/>
      <c r="I240" s="194"/>
      <c r="J240" s="194"/>
      <c r="K240" s="194"/>
      <c r="L240" s="194"/>
      <c r="M240" s="194"/>
      <c r="N240" s="194"/>
    </row>
    <row r="241" spans="1:14">
      <c r="A241" s="194"/>
      <c r="B241" s="193"/>
      <c r="C241" s="194"/>
      <c r="D241" s="194"/>
      <c r="E241" s="194"/>
      <c r="F241" s="194"/>
      <c r="G241" s="194"/>
      <c r="H241" s="194"/>
      <c r="I241" s="194"/>
      <c r="J241" s="194"/>
      <c r="K241" s="194"/>
      <c r="L241" s="194"/>
      <c r="M241" s="194"/>
      <c r="N241" s="194"/>
    </row>
    <row r="242" spans="1:14">
      <c r="A242" s="194"/>
      <c r="B242" s="193"/>
      <c r="C242" s="194"/>
      <c r="D242" s="194"/>
      <c r="E242" s="194"/>
      <c r="F242" s="194"/>
      <c r="G242" s="194"/>
      <c r="H242" s="194"/>
      <c r="I242" s="194"/>
      <c r="J242" s="194"/>
      <c r="K242" s="194"/>
      <c r="L242" s="194"/>
      <c r="M242" s="194"/>
      <c r="N242" s="194"/>
    </row>
    <row r="243" spans="1:14">
      <c r="A243" s="194"/>
      <c r="B243" s="193"/>
      <c r="C243" s="194"/>
      <c r="D243" s="194"/>
      <c r="E243" s="194"/>
      <c r="F243" s="194"/>
      <c r="G243" s="194"/>
      <c r="H243" s="194"/>
      <c r="I243" s="194"/>
      <c r="J243" s="194"/>
      <c r="K243" s="194"/>
      <c r="L243" s="194"/>
      <c r="M243" s="194"/>
      <c r="N243" s="194"/>
    </row>
    <row r="244" spans="1:14">
      <c r="A244" s="194"/>
      <c r="B244" s="193"/>
      <c r="C244" s="194"/>
      <c r="D244" s="194"/>
      <c r="E244" s="194"/>
      <c r="F244" s="194"/>
      <c r="G244" s="194"/>
      <c r="H244" s="194"/>
      <c r="I244" s="194"/>
      <c r="J244" s="194"/>
      <c r="K244" s="194"/>
      <c r="L244" s="194"/>
      <c r="M244" s="194"/>
      <c r="N244" s="194"/>
    </row>
    <row r="245" spans="1:14">
      <c r="A245" s="194"/>
      <c r="B245" s="193"/>
      <c r="C245" s="194"/>
      <c r="D245" s="194"/>
      <c r="E245" s="194"/>
      <c r="F245" s="194"/>
      <c r="G245" s="194"/>
      <c r="H245" s="194"/>
      <c r="I245" s="194"/>
      <c r="J245" s="194"/>
      <c r="K245" s="194"/>
      <c r="L245" s="194"/>
      <c r="M245" s="194"/>
      <c r="N245" s="194"/>
    </row>
    <row r="246" spans="1:14">
      <c r="A246" s="194"/>
      <c r="B246" s="193"/>
      <c r="C246" s="194"/>
      <c r="D246" s="194"/>
      <c r="E246" s="194"/>
      <c r="F246" s="194"/>
      <c r="G246" s="194"/>
      <c r="H246" s="194"/>
      <c r="I246" s="194"/>
      <c r="J246" s="194"/>
      <c r="K246" s="194"/>
      <c r="L246" s="194"/>
      <c r="M246" s="194"/>
      <c r="N246" s="194"/>
    </row>
    <row r="247" spans="1:14">
      <c r="A247" s="194"/>
      <c r="B247" s="193"/>
      <c r="C247" s="194"/>
      <c r="D247" s="194"/>
      <c r="E247" s="194"/>
      <c r="F247" s="194"/>
      <c r="G247" s="194"/>
      <c r="H247" s="194"/>
      <c r="I247" s="194"/>
      <c r="J247" s="194"/>
      <c r="K247" s="194"/>
      <c r="L247" s="194"/>
      <c r="M247" s="194"/>
      <c r="N247" s="194"/>
    </row>
    <row r="248" spans="1:14">
      <c r="A248" s="194"/>
      <c r="B248" s="193"/>
      <c r="C248" s="194"/>
      <c r="D248" s="194"/>
      <c r="E248" s="194"/>
      <c r="F248" s="194"/>
      <c r="G248" s="194"/>
      <c r="H248" s="194"/>
      <c r="I248" s="194"/>
      <c r="J248" s="194"/>
      <c r="K248" s="194"/>
      <c r="L248" s="194"/>
      <c r="M248" s="194"/>
      <c r="N248" s="194"/>
    </row>
    <row r="249" spans="1:14">
      <c r="A249" s="194"/>
      <c r="B249" s="193"/>
      <c r="C249" s="194"/>
      <c r="D249" s="194"/>
      <c r="E249" s="194"/>
      <c r="F249" s="194"/>
      <c r="G249" s="194"/>
      <c r="H249" s="194"/>
      <c r="I249" s="194"/>
      <c r="J249" s="194"/>
      <c r="K249" s="194"/>
      <c r="L249" s="194"/>
      <c r="M249" s="194"/>
      <c r="N249" s="194"/>
    </row>
    <row r="250" spans="1:14">
      <c r="A250" s="194"/>
      <c r="B250" s="193"/>
      <c r="C250" s="194"/>
      <c r="D250" s="194"/>
      <c r="E250" s="194"/>
      <c r="F250" s="194"/>
      <c r="G250" s="194"/>
      <c r="H250" s="194"/>
      <c r="I250" s="194"/>
      <c r="J250" s="194"/>
      <c r="K250" s="194"/>
      <c r="L250" s="194"/>
      <c r="M250" s="194"/>
      <c r="N250" s="194"/>
    </row>
    <row r="251" spans="1:14">
      <c r="A251" s="194"/>
      <c r="B251" s="193"/>
      <c r="C251" s="194"/>
      <c r="D251" s="194"/>
      <c r="E251" s="194"/>
      <c r="F251" s="194"/>
      <c r="G251" s="194"/>
      <c r="H251" s="194"/>
      <c r="I251" s="194"/>
      <c r="J251" s="194"/>
      <c r="K251" s="194"/>
      <c r="L251" s="194"/>
      <c r="M251" s="194"/>
      <c r="N251" s="194"/>
    </row>
    <row r="252" spans="1:14">
      <c r="A252" s="194"/>
      <c r="B252" s="193"/>
      <c r="C252" s="194"/>
      <c r="D252" s="194"/>
      <c r="E252" s="194"/>
      <c r="F252" s="194"/>
      <c r="G252" s="194"/>
      <c r="H252" s="194"/>
      <c r="I252" s="194"/>
      <c r="J252" s="194"/>
      <c r="K252" s="194"/>
      <c r="L252" s="194"/>
      <c r="M252" s="194"/>
      <c r="N252" s="194"/>
    </row>
    <row r="253" spans="1:14">
      <c r="A253" s="194"/>
      <c r="B253" s="193"/>
      <c r="C253" s="194"/>
      <c r="D253" s="194"/>
      <c r="E253" s="194"/>
      <c r="F253" s="194"/>
      <c r="G253" s="194"/>
      <c r="H253" s="194"/>
      <c r="I253" s="194"/>
      <c r="J253" s="194"/>
      <c r="K253" s="194"/>
      <c r="L253" s="194"/>
      <c r="M253" s="194"/>
      <c r="N253" s="194"/>
    </row>
    <row r="254" spans="1:14">
      <c r="A254" s="194"/>
      <c r="B254" s="193"/>
      <c r="C254" s="194"/>
      <c r="D254" s="194"/>
      <c r="E254" s="194"/>
      <c r="F254" s="194"/>
      <c r="G254" s="194"/>
      <c r="H254" s="194"/>
      <c r="I254" s="194"/>
      <c r="J254" s="194"/>
      <c r="K254" s="194"/>
      <c r="L254" s="194"/>
      <c r="M254" s="194"/>
      <c r="N254" s="194"/>
    </row>
    <row r="255" spans="1:14">
      <c r="A255" s="194"/>
      <c r="B255" s="193"/>
      <c r="C255" s="194"/>
      <c r="D255" s="194"/>
      <c r="E255" s="194"/>
      <c r="F255" s="194"/>
      <c r="G255" s="194"/>
      <c r="H255" s="194"/>
      <c r="I255" s="194"/>
      <c r="J255" s="194"/>
      <c r="K255" s="194"/>
      <c r="L255" s="194"/>
      <c r="M255" s="194"/>
      <c r="N255" s="194"/>
    </row>
    <row r="256" spans="1:14">
      <c r="A256" s="194"/>
      <c r="B256" s="193"/>
      <c r="C256" s="194"/>
      <c r="D256" s="194"/>
      <c r="E256" s="194"/>
      <c r="F256" s="194"/>
      <c r="G256" s="194"/>
      <c r="H256" s="194"/>
      <c r="I256" s="194"/>
      <c r="J256" s="194"/>
      <c r="K256" s="194"/>
      <c r="L256" s="194"/>
      <c r="M256" s="194"/>
      <c r="N256" s="194"/>
    </row>
    <row r="257" spans="1:14">
      <c r="A257" s="194"/>
      <c r="B257" s="193"/>
      <c r="C257" s="194"/>
      <c r="D257" s="194"/>
      <c r="E257" s="194"/>
      <c r="F257" s="194"/>
      <c r="G257" s="194"/>
      <c r="H257" s="194"/>
      <c r="I257" s="194"/>
      <c r="J257" s="194"/>
      <c r="K257" s="194"/>
      <c r="L257" s="194"/>
      <c r="M257" s="194"/>
      <c r="N257" s="194"/>
    </row>
    <row r="258" spans="1:14">
      <c r="A258" s="194"/>
      <c r="B258" s="193"/>
      <c r="C258" s="194"/>
      <c r="D258" s="194"/>
      <c r="E258" s="194"/>
      <c r="F258" s="194"/>
      <c r="G258" s="194"/>
      <c r="H258" s="194"/>
      <c r="I258" s="194"/>
      <c r="J258" s="194"/>
      <c r="K258" s="194"/>
      <c r="L258" s="194"/>
      <c r="M258" s="194"/>
      <c r="N258" s="194"/>
    </row>
    <row r="259" spans="1:14">
      <c r="A259" s="194"/>
      <c r="B259" s="193"/>
      <c r="C259" s="194"/>
      <c r="D259" s="194"/>
      <c r="E259" s="194"/>
      <c r="F259" s="194"/>
      <c r="G259" s="194"/>
      <c r="H259" s="194"/>
      <c r="I259" s="194"/>
      <c r="J259" s="194"/>
      <c r="K259" s="194"/>
      <c r="L259" s="194"/>
      <c r="M259" s="194"/>
      <c r="N259" s="194"/>
    </row>
    <row r="260" spans="1:14">
      <c r="A260" s="194"/>
      <c r="B260" s="193"/>
      <c r="C260" s="194"/>
      <c r="D260" s="194"/>
      <c r="E260" s="194"/>
      <c r="F260" s="194"/>
      <c r="G260" s="194"/>
      <c r="H260" s="194"/>
      <c r="I260" s="194"/>
      <c r="J260" s="194"/>
      <c r="K260" s="194"/>
      <c r="L260" s="194"/>
      <c r="M260" s="194"/>
      <c r="N260" s="194"/>
    </row>
    <row r="261" spans="1:14">
      <c r="A261" s="194"/>
      <c r="B261" s="193"/>
      <c r="C261" s="194"/>
      <c r="D261" s="194"/>
      <c r="E261" s="194"/>
      <c r="F261" s="194"/>
      <c r="G261" s="194"/>
      <c r="H261" s="194"/>
      <c r="I261" s="194"/>
      <c r="J261" s="194"/>
      <c r="K261" s="194"/>
      <c r="L261" s="194"/>
      <c r="M261" s="194"/>
      <c r="N261" s="194"/>
    </row>
    <row r="262" spans="1:14">
      <c r="A262" s="194"/>
      <c r="B262" s="193"/>
      <c r="C262" s="194"/>
      <c r="D262" s="194"/>
      <c r="E262" s="194"/>
      <c r="F262" s="194"/>
      <c r="G262" s="194"/>
      <c r="H262" s="194"/>
      <c r="I262" s="194"/>
      <c r="J262" s="194"/>
      <c r="K262" s="194"/>
      <c r="L262" s="194"/>
      <c r="M262" s="194"/>
      <c r="N262" s="194"/>
    </row>
    <row r="263" spans="1:14">
      <c r="A263" s="194"/>
      <c r="B263" s="193"/>
      <c r="C263" s="194"/>
      <c r="D263" s="194"/>
      <c r="E263" s="194"/>
      <c r="F263" s="194"/>
      <c r="G263" s="194"/>
      <c r="H263" s="194"/>
      <c r="I263" s="194"/>
      <c r="J263" s="194"/>
      <c r="K263" s="194"/>
      <c r="L263" s="194"/>
      <c r="M263" s="194"/>
      <c r="N263" s="194"/>
    </row>
    <row r="264" spans="1:14">
      <c r="A264" s="194"/>
      <c r="B264" s="193"/>
      <c r="C264" s="194"/>
      <c r="D264" s="194"/>
      <c r="E264" s="194"/>
      <c r="F264" s="194"/>
      <c r="G264" s="194"/>
      <c r="H264" s="194"/>
      <c r="I264" s="194"/>
      <c r="J264" s="194"/>
      <c r="K264" s="194"/>
      <c r="L264" s="194"/>
      <c r="M264" s="194"/>
      <c r="N264" s="194"/>
    </row>
    <row r="265" spans="1:14">
      <c r="A265" s="194"/>
      <c r="B265" s="193"/>
      <c r="C265" s="194"/>
      <c r="D265" s="194"/>
      <c r="E265" s="194"/>
      <c r="F265" s="194"/>
      <c r="G265" s="194"/>
      <c r="H265" s="194"/>
      <c r="I265" s="194"/>
      <c r="J265" s="194"/>
      <c r="K265" s="194"/>
      <c r="L265" s="194"/>
      <c r="M265" s="194"/>
      <c r="N265" s="194"/>
    </row>
    <row r="266" spans="1:14">
      <c r="A266" s="194"/>
      <c r="B266" s="193"/>
      <c r="C266" s="194"/>
      <c r="D266" s="194"/>
      <c r="E266" s="194"/>
      <c r="F266" s="194"/>
      <c r="G266" s="194"/>
      <c r="H266" s="194"/>
      <c r="I266" s="194"/>
      <c r="J266" s="194"/>
      <c r="K266" s="194"/>
      <c r="L266" s="194"/>
      <c r="M266" s="194"/>
      <c r="N266" s="194"/>
    </row>
    <row r="267" spans="1:14">
      <c r="A267" s="194"/>
      <c r="B267" s="193"/>
      <c r="C267" s="194"/>
      <c r="D267" s="194"/>
      <c r="E267" s="194"/>
      <c r="F267" s="194"/>
      <c r="G267" s="194"/>
      <c r="H267" s="194"/>
      <c r="I267" s="194"/>
      <c r="J267" s="194"/>
      <c r="K267" s="194"/>
      <c r="L267" s="194"/>
      <c r="M267" s="194"/>
      <c r="N267" s="194"/>
    </row>
    <row r="268" spans="1:14">
      <c r="A268" s="194"/>
      <c r="B268" s="193"/>
      <c r="C268" s="194"/>
      <c r="D268" s="194"/>
      <c r="E268" s="194"/>
      <c r="F268" s="194"/>
      <c r="G268" s="194"/>
      <c r="H268" s="194"/>
      <c r="I268" s="194"/>
      <c r="J268" s="194"/>
      <c r="K268" s="194"/>
      <c r="L268" s="194"/>
      <c r="M268" s="194"/>
      <c r="N268" s="194"/>
    </row>
    <row r="269" spans="1:14">
      <c r="A269" s="194"/>
      <c r="B269" s="193"/>
      <c r="C269" s="194"/>
      <c r="D269" s="194"/>
      <c r="E269" s="194"/>
      <c r="F269" s="194"/>
      <c r="G269" s="194"/>
      <c r="H269" s="194"/>
      <c r="I269" s="194"/>
      <c r="J269" s="194"/>
      <c r="K269" s="194"/>
      <c r="L269" s="194"/>
      <c r="M269" s="194"/>
      <c r="N269" s="194"/>
    </row>
    <row r="270" spans="1:14">
      <c r="A270" s="194"/>
      <c r="B270" s="193"/>
      <c r="C270" s="194"/>
      <c r="D270" s="194"/>
      <c r="E270" s="194"/>
      <c r="F270" s="194"/>
      <c r="G270" s="194"/>
      <c r="H270" s="194"/>
      <c r="I270" s="194"/>
      <c r="J270" s="194"/>
      <c r="K270" s="194"/>
      <c r="L270" s="194"/>
      <c r="M270" s="194"/>
      <c r="N270" s="194"/>
    </row>
    <row r="271" spans="1:14">
      <c r="A271" s="194"/>
      <c r="B271" s="193"/>
      <c r="C271" s="194"/>
      <c r="D271" s="194"/>
      <c r="E271" s="194"/>
      <c r="F271" s="194"/>
      <c r="G271" s="194"/>
      <c r="H271" s="194"/>
      <c r="I271" s="194"/>
      <c r="J271" s="194"/>
      <c r="K271" s="194"/>
      <c r="L271" s="194"/>
      <c r="M271" s="194"/>
      <c r="N271" s="194"/>
    </row>
    <row r="272" spans="1:14">
      <c r="A272" s="194"/>
      <c r="B272" s="193"/>
      <c r="C272" s="194"/>
      <c r="D272" s="194"/>
      <c r="E272" s="194"/>
      <c r="F272" s="194"/>
      <c r="G272" s="194"/>
      <c r="H272" s="194"/>
      <c r="I272" s="194"/>
      <c r="J272" s="194"/>
      <c r="K272" s="194"/>
      <c r="L272" s="194"/>
      <c r="M272" s="194"/>
      <c r="N272" s="194"/>
    </row>
    <row r="273" spans="1:14">
      <c r="A273" s="194"/>
      <c r="B273" s="193"/>
      <c r="C273" s="194"/>
      <c r="D273" s="194"/>
      <c r="E273" s="194"/>
      <c r="F273" s="194"/>
      <c r="G273" s="194"/>
      <c r="H273" s="194"/>
      <c r="I273" s="194"/>
      <c r="J273" s="194"/>
      <c r="K273" s="194"/>
      <c r="L273" s="194"/>
      <c r="M273" s="194"/>
      <c r="N273" s="194"/>
    </row>
    <row r="274" spans="1:14">
      <c r="A274" s="194"/>
      <c r="B274" s="193"/>
      <c r="C274" s="194"/>
      <c r="D274" s="194"/>
      <c r="E274" s="194"/>
      <c r="F274" s="194"/>
      <c r="G274" s="194"/>
      <c r="H274" s="194"/>
      <c r="I274" s="194"/>
      <c r="J274" s="194"/>
      <c r="K274" s="194"/>
      <c r="L274" s="194"/>
      <c r="M274" s="194"/>
      <c r="N274" s="194"/>
    </row>
    <row r="275" spans="1:14">
      <c r="A275" s="194"/>
      <c r="B275" s="193"/>
      <c r="C275" s="194"/>
      <c r="D275" s="194"/>
      <c r="E275" s="194"/>
      <c r="F275" s="194"/>
      <c r="G275" s="194"/>
      <c r="H275" s="194"/>
      <c r="I275" s="194"/>
      <c r="J275" s="194"/>
      <c r="K275" s="194"/>
      <c r="L275" s="194"/>
      <c r="M275" s="194"/>
      <c r="N275" s="194"/>
    </row>
    <row r="276" spans="1:14">
      <c r="A276" s="194"/>
      <c r="B276" s="193"/>
      <c r="C276" s="194"/>
      <c r="D276" s="194"/>
      <c r="E276" s="194"/>
      <c r="F276" s="194"/>
      <c r="G276" s="194"/>
      <c r="H276" s="194"/>
      <c r="I276" s="194"/>
      <c r="J276" s="194"/>
      <c r="K276" s="194"/>
      <c r="L276" s="194"/>
      <c r="M276" s="194"/>
      <c r="N276" s="194"/>
    </row>
    <row r="277" spans="1:14">
      <c r="A277" s="194"/>
      <c r="B277" s="193"/>
      <c r="C277" s="194"/>
      <c r="D277" s="194"/>
      <c r="E277" s="194"/>
      <c r="F277" s="194"/>
      <c r="G277" s="194"/>
      <c r="H277" s="194"/>
      <c r="I277" s="194"/>
      <c r="J277" s="194"/>
      <c r="K277" s="194"/>
      <c r="L277" s="194"/>
      <c r="M277" s="194"/>
      <c r="N277" s="194"/>
    </row>
    <row r="278" spans="1:14">
      <c r="A278" s="194"/>
      <c r="B278" s="193"/>
      <c r="C278" s="194"/>
      <c r="D278" s="194"/>
      <c r="E278" s="194"/>
      <c r="F278" s="194"/>
      <c r="G278" s="194"/>
      <c r="H278" s="194"/>
      <c r="I278" s="194"/>
      <c r="J278" s="194"/>
      <c r="K278" s="194"/>
      <c r="L278" s="194"/>
      <c r="M278" s="194"/>
      <c r="N278" s="194"/>
    </row>
    <row r="279" spans="1:14">
      <c r="A279" s="194"/>
      <c r="B279" s="193"/>
      <c r="C279" s="194"/>
      <c r="D279" s="194"/>
      <c r="E279" s="194"/>
      <c r="F279" s="194"/>
      <c r="G279" s="194"/>
      <c r="H279" s="194"/>
      <c r="I279" s="194"/>
      <c r="J279" s="194"/>
      <c r="K279" s="194"/>
      <c r="L279" s="194"/>
      <c r="M279" s="194"/>
      <c r="N279" s="194"/>
    </row>
    <row r="280" spans="1:14">
      <c r="A280" s="194"/>
      <c r="B280" s="193"/>
      <c r="C280" s="194"/>
      <c r="D280" s="194"/>
      <c r="E280" s="194"/>
      <c r="F280" s="194"/>
      <c r="G280" s="194"/>
      <c r="H280" s="194"/>
      <c r="I280" s="194"/>
      <c r="J280" s="194"/>
      <c r="K280" s="194"/>
      <c r="L280" s="194"/>
      <c r="M280" s="194"/>
      <c r="N280" s="194"/>
    </row>
    <row r="281" spans="1:14">
      <c r="A281" s="194"/>
      <c r="B281" s="193"/>
      <c r="C281" s="194"/>
      <c r="D281" s="194"/>
      <c r="E281" s="194"/>
      <c r="F281" s="194"/>
      <c r="G281" s="194"/>
      <c r="H281" s="194"/>
      <c r="I281" s="194"/>
      <c r="J281" s="194"/>
      <c r="K281" s="194"/>
      <c r="L281" s="194"/>
      <c r="M281" s="194"/>
      <c r="N281" s="194"/>
    </row>
    <row r="282" spans="1:14">
      <c r="A282" s="194"/>
      <c r="B282" s="193"/>
      <c r="C282" s="194"/>
      <c r="D282" s="194"/>
      <c r="E282" s="194"/>
      <c r="F282" s="194"/>
      <c r="G282" s="194"/>
      <c r="H282" s="194"/>
      <c r="I282" s="194"/>
      <c r="J282" s="194"/>
      <c r="K282" s="194"/>
      <c r="L282" s="194"/>
      <c r="M282" s="194"/>
      <c r="N282" s="194"/>
    </row>
    <row r="283" spans="1:14">
      <c r="A283" s="194"/>
      <c r="B283" s="193"/>
      <c r="C283" s="194"/>
      <c r="D283" s="194"/>
      <c r="E283" s="194"/>
      <c r="F283" s="194"/>
      <c r="G283" s="194"/>
      <c r="H283" s="194"/>
      <c r="I283" s="194"/>
      <c r="J283" s="194"/>
      <c r="K283" s="194"/>
      <c r="L283" s="194"/>
      <c r="M283" s="194"/>
      <c r="N283" s="194"/>
    </row>
    <row r="284" spans="1:14">
      <c r="A284" s="194"/>
      <c r="B284" s="193"/>
      <c r="C284" s="194"/>
      <c r="D284" s="194"/>
      <c r="E284" s="194"/>
      <c r="F284" s="194"/>
      <c r="G284" s="194"/>
      <c r="H284" s="194"/>
      <c r="I284" s="194"/>
      <c r="J284" s="194"/>
      <c r="K284" s="194"/>
      <c r="L284" s="194"/>
      <c r="M284" s="194"/>
      <c r="N284" s="194"/>
    </row>
    <row r="285" spans="1:14">
      <c r="A285" s="194"/>
      <c r="B285" s="193"/>
      <c r="C285" s="194"/>
      <c r="D285" s="194"/>
      <c r="E285" s="194"/>
      <c r="F285" s="194"/>
      <c r="G285" s="194"/>
      <c r="H285" s="194"/>
      <c r="I285" s="194"/>
      <c r="J285" s="194"/>
      <c r="K285" s="194"/>
      <c r="L285" s="194"/>
      <c r="M285" s="194"/>
      <c r="N285" s="194"/>
    </row>
    <row r="286" spans="1:14">
      <c r="A286" s="194"/>
      <c r="B286" s="193"/>
      <c r="C286" s="194"/>
      <c r="D286" s="194"/>
      <c r="E286" s="194"/>
      <c r="F286" s="194"/>
      <c r="G286" s="194"/>
      <c r="H286" s="194"/>
      <c r="I286" s="194"/>
      <c r="J286" s="194"/>
      <c r="K286" s="194"/>
      <c r="L286" s="194"/>
      <c r="M286" s="194"/>
      <c r="N286" s="194"/>
    </row>
    <row r="287" spans="1:14">
      <c r="A287" s="194"/>
      <c r="B287" s="193"/>
      <c r="C287" s="194"/>
      <c r="D287" s="194"/>
      <c r="E287" s="194"/>
      <c r="F287" s="194"/>
      <c r="G287" s="194"/>
      <c r="H287" s="194"/>
      <c r="I287" s="194"/>
      <c r="J287" s="194"/>
      <c r="K287" s="194"/>
      <c r="L287" s="194"/>
      <c r="M287" s="194"/>
      <c r="N287" s="194"/>
    </row>
    <row r="288" spans="1:14">
      <c r="A288" s="194"/>
      <c r="B288" s="193"/>
      <c r="C288" s="194"/>
      <c r="D288" s="194"/>
      <c r="E288" s="194"/>
      <c r="F288" s="194"/>
      <c r="G288" s="194"/>
      <c r="H288" s="194"/>
      <c r="I288" s="194"/>
      <c r="J288" s="194"/>
      <c r="K288" s="194"/>
      <c r="L288" s="194"/>
      <c r="M288" s="194"/>
      <c r="N288" s="194"/>
    </row>
    <row r="289" spans="1:14">
      <c r="A289" s="194"/>
      <c r="B289" s="193"/>
      <c r="C289" s="194"/>
      <c r="D289" s="194"/>
      <c r="E289" s="194"/>
      <c r="F289" s="194"/>
      <c r="G289" s="194"/>
      <c r="H289" s="194"/>
      <c r="I289" s="194"/>
      <c r="J289" s="194"/>
      <c r="K289" s="194"/>
      <c r="L289" s="194"/>
      <c r="M289" s="194"/>
      <c r="N289" s="194"/>
    </row>
    <row r="290" spans="2:2">
      <c r="B290" s="198"/>
    </row>
    <row r="291" spans="2:2">
      <c r="B291" s="198"/>
    </row>
    <row r="292" spans="2:2">
      <c r="B292" s="198"/>
    </row>
    <row r="293" spans="2:2">
      <c r="B293" s="198"/>
    </row>
    <row r="294" spans="2:2">
      <c r="B294" s="198"/>
    </row>
    <row r="295" spans="2:2">
      <c r="B295" s="198"/>
    </row>
    <row r="296" spans="2:2">
      <c r="B296" s="198"/>
    </row>
    <row r="297" spans="2:2">
      <c r="B297" s="198"/>
    </row>
    <row r="298" spans="2:2">
      <c r="B298" s="198"/>
    </row>
    <row r="299" spans="2:2">
      <c r="B299" s="198"/>
    </row>
    <row r="300" spans="2:2">
      <c r="B300" s="198"/>
    </row>
    <row r="301" spans="2:2">
      <c r="B301" s="198"/>
    </row>
    <row r="302" spans="2:2">
      <c r="B302" s="198"/>
    </row>
    <row r="303" spans="2:2">
      <c r="B303" s="198"/>
    </row>
    <row r="304" spans="2:2">
      <c r="B304" s="198"/>
    </row>
    <row r="305" spans="2:2">
      <c r="B305" s="198"/>
    </row>
    <row r="306" spans="2:2">
      <c r="B306" s="198"/>
    </row>
    <row r="307" spans="2:2">
      <c r="B307" s="198"/>
    </row>
    <row r="308" spans="2:2">
      <c r="B308" s="198"/>
    </row>
    <row r="309" spans="2:2">
      <c r="B309" s="198"/>
    </row>
    <row r="310" spans="2:2">
      <c r="B310" s="198"/>
    </row>
    <row r="311" spans="2:2">
      <c r="B311" s="198"/>
    </row>
    <row r="312" spans="2:2">
      <c r="B312" s="198"/>
    </row>
    <row r="313" spans="2:2">
      <c r="B313" s="198"/>
    </row>
    <row r="314" spans="2:2">
      <c r="B314" s="198"/>
    </row>
    <row r="315" spans="2:2">
      <c r="B315" s="198"/>
    </row>
    <row r="316" spans="2:2">
      <c r="B316" s="198"/>
    </row>
    <row r="317" spans="2:2">
      <c r="B317" s="198"/>
    </row>
    <row r="318" spans="2:2">
      <c r="B318" s="198"/>
    </row>
    <row r="319" spans="2:2">
      <c r="B319" s="198"/>
    </row>
    <row r="320" spans="2:2">
      <c r="B320" s="198"/>
    </row>
    <row r="321" spans="2:2">
      <c r="B321" s="198"/>
    </row>
    <row r="322" spans="2:2">
      <c r="B322" s="198"/>
    </row>
    <row r="323" spans="2:2">
      <c r="B323" s="198"/>
    </row>
    <row r="324" spans="2:2">
      <c r="B324" s="198"/>
    </row>
    <row r="325" spans="2:2">
      <c r="B325" s="198"/>
    </row>
    <row r="326" spans="2:2">
      <c r="B326" s="198"/>
    </row>
    <row r="327" spans="2:2">
      <c r="B327" s="198"/>
    </row>
    <row r="328" spans="2:2">
      <c r="B328" s="198"/>
    </row>
    <row r="329" spans="2:2">
      <c r="B329" s="198"/>
    </row>
    <row r="330" spans="2:2">
      <c r="B330" s="198"/>
    </row>
    <row r="331" spans="2:2">
      <c r="B331" s="198"/>
    </row>
    <row r="332" spans="2:2">
      <c r="B332" s="198"/>
    </row>
    <row r="333" spans="2:2">
      <c r="B333" s="198"/>
    </row>
    <row r="334" spans="2:2">
      <c r="B334" s="198"/>
    </row>
    <row r="335" spans="2:2">
      <c r="B335" s="198"/>
    </row>
    <row r="336" spans="2:2">
      <c r="B336" s="198"/>
    </row>
    <row r="337" spans="2:2">
      <c r="B337" s="198"/>
    </row>
    <row r="338" spans="2:2">
      <c r="B338" s="198"/>
    </row>
    <row r="339" spans="2:2">
      <c r="B339" s="198"/>
    </row>
    <row r="340" spans="2:2">
      <c r="B340" s="198"/>
    </row>
    <row r="341" spans="2:2">
      <c r="B341" s="198"/>
    </row>
    <row r="342" spans="2:2">
      <c r="B342" s="198"/>
    </row>
    <row r="343" spans="2:2">
      <c r="B343" s="198"/>
    </row>
    <row r="344" spans="2:2">
      <c r="B344" s="198"/>
    </row>
    <row r="345" spans="2:2">
      <c r="B345" s="198"/>
    </row>
    <row r="346" spans="2:2">
      <c r="B346" s="198"/>
    </row>
    <row r="347" spans="2:2">
      <c r="B347" s="198"/>
    </row>
    <row r="348" spans="2:2">
      <c r="B348" s="198"/>
    </row>
    <row r="349" spans="2:2">
      <c r="B349" s="198"/>
    </row>
    <row r="350" spans="2:2">
      <c r="B350" s="198"/>
    </row>
    <row r="351" spans="2:2">
      <c r="B351" s="198"/>
    </row>
    <row r="352" spans="2:2">
      <c r="B352" s="198"/>
    </row>
    <row r="353" spans="2:2">
      <c r="B353" s="198"/>
    </row>
    <row r="354" spans="2:2">
      <c r="B354" s="198"/>
    </row>
    <row r="355" spans="2:2">
      <c r="B355" s="198"/>
    </row>
    <row r="356" spans="2:2">
      <c r="B356" s="198"/>
    </row>
    <row r="357" spans="2:2">
      <c r="B357" s="198"/>
    </row>
    <row r="358" spans="2:2">
      <c r="B358" s="198"/>
    </row>
    <row r="359" spans="2:2">
      <c r="B359" s="198"/>
    </row>
    <row r="360" spans="2:2">
      <c r="B360" s="198"/>
    </row>
    <row r="361" spans="2:2">
      <c r="B361" s="198"/>
    </row>
    <row r="362" spans="2:2">
      <c r="B362" s="198"/>
    </row>
    <row r="363" spans="2:2">
      <c r="B363" s="198"/>
    </row>
    <row r="364" spans="2:2">
      <c r="B364" s="198"/>
    </row>
    <row r="365" spans="2:2">
      <c r="B365" s="198"/>
    </row>
    <row r="366" spans="2:2">
      <c r="B366" s="198"/>
    </row>
    <row r="367" spans="2:2">
      <c r="B367" s="198"/>
    </row>
    <row r="368" spans="2:2">
      <c r="B368" s="198"/>
    </row>
    <row r="369" spans="2:2">
      <c r="B369" s="198"/>
    </row>
    <row r="370" spans="2:2">
      <c r="B370" s="198"/>
    </row>
    <row r="371" spans="2:2">
      <c r="B371" s="198"/>
    </row>
    <row r="372" spans="2:2">
      <c r="B372" s="198"/>
    </row>
    <row r="373" spans="2:2">
      <c r="B373" s="198"/>
    </row>
    <row r="374" spans="2:2">
      <c r="B374" s="198"/>
    </row>
    <row r="375" spans="2:2">
      <c r="B375" s="198"/>
    </row>
    <row r="376" spans="2:2">
      <c r="B376" s="198"/>
    </row>
    <row r="377" spans="2:2">
      <c r="B377" s="198"/>
    </row>
    <row r="378" spans="2:2">
      <c r="B378" s="198"/>
    </row>
    <row r="379" spans="2:2">
      <c r="B379" s="198"/>
    </row>
    <row r="380" spans="2:2">
      <c r="B380" s="198"/>
    </row>
    <row r="381" spans="2:2">
      <c r="B381" s="198"/>
    </row>
    <row r="382" spans="2:2">
      <c r="B382" s="198"/>
    </row>
    <row r="383" spans="2:2">
      <c r="B383" s="198"/>
    </row>
    <row r="384" spans="2:2">
      <c r="B384" s="198"/>
    </row>
    <row r="385" spans="2:2">
      <c r="B385" s="198"/>
    </row>
    <row r="386" spans="2:2">
      <c r="B386" s="198"/>
    </row>
    <row r="387" spans="2:2">
      <c r="B387" s="198"/>
    </row>
    <row r="388" spans="2:2">
      <c r="B388" s="198"/>
    </row>
    <row r="389" spans="2:2">
      <c r="B389" s="198"/>
    </row>
    <row r="390" spans="2:2">
      <c r="B390" s="198"/>
    </row>
    <row r="391" spans="2:2">
      <c r="B391" s="198"/>
    </row>
    <row r="392" spans="2:2">
      <c r="B392" s="198"/>
    </row>
    <row r="393" spans="2:2">
      <c r="B393" s="198"/>
    </row>
    <row r="394" spans="2:2">
      <c r="B394" s="198"/>
    </row>
    <row r="395" spans="2:2">
      <c r="B395" s="198"/>
    </row>
    <row r="396" spans="2:2">
      <c r="B396" s="198"/>
    </row>
    <row r="397" spans="2:2">
      <c r="B397" s="198"/>
    </row>
    <row r="398" spans="2:2">
      <c r="B398" s="198"/>
    </row>
    <row r="399" spans="2:2">
      <c r="B399" s="198"/>
    </row>
    <row r="400" spans="2:2">
      <c r="B400" s="198"/>
    </row>
    <row r="401" spans="2:2">
      <c r="B401" s="198"/>
    </row>
    <row r="402" spans="2:2">
      <c r="B402" s="198"/>
    </row>
    <row r="403" spans="2:2">
      <c r="B403" s="198"/>
    </row>
    <row r="404" spans="2:2">
      <c r="B404" s="198"/>
    </row>
    <row r="405" spans="2:2">
      <c r="B405" s="198"/>
    </row>
    <row r="406" spans="2:2">
      <c r="B406" s="198"/>
    </row>
    <row r="407" spans="2:2">
      <c r="B407" s="198"/>
    </row>
    <row r="408" spans="2:2">
      <c r="B408" s="198"/>
    </row>
    <row r="409" spans="2:2">
      <c r="B409" s="198"/>
    </row>
    <row r="410" spans="2:2">
      <c r="B410" s="198"/>
    </row>
    <row r="411" spans="2:2">
      <c r="B411" s="198"/>
    </row>
    <row r="412" spans="2:2">
      <c r="B412" s="198"/>
    </row>
    <row r="413" spans="2:2">
      <c r="B413" s="198"/>
    </row>
    <row r="414" spans="2:2">
      <c r="B414" s="198"/>
    </row>
    <row r="415" spans="2:2">
      <c r="B415" s="198"/>
    </row>
    <row r="416" spans="2:2">
      <c r="B416" s="198"/>
    </row>
    <row r="417" spans="2:2">
      <c r="B417" s="198"/>
    </row>
    <row r="418" spans="2:2">
      <c r="B418" s="198"/>
    </row>
    <row r="419" spans="2:2">
      <c r="B419" s="198"/>
    </row>
    <row r="420" spans="2:2">
      <c r="B420" s="198"/>
    </row>
    <row r="421" spans="2:2">
      <c r="B421" s="198"/>
    </row>
    <row r="422" spans="2:2">
      <c r="B422" s="198"/>
    </row>
    <row r="423" spans="2:2">
      <c r="B423" s="198"/>
    </row>
    <row r="424" spans="2:2">
      <c r="B424" s="198"/>
    </row>
    <row r="425" spans="2:2">
      <c r="B425" s="198"/>
    </row>
    <row r="426" spans="2:2">
      <c r="B426" s="198"/>
    </row>
    <row r="427" spans="2:2">
      <c r="B427" s="198"/>
    </row>
    <row r="428" spans="2:2">
      <c r="B428" s="198"/>
    </row>
    <row r="429" spans="2:2">
      <c r="B429" s="198"/>
    </row>
    <row r="430" spans="2:2">
      <c r="B430" s="198"/>
    </row>
    <row r="431" spans="2:2">
      <c r="B431" s="198"/>
    </row>
    <row r="432" spans="2:2">
      <c r="B432" s="198"/>
    </row>
    <row r="433" spans="2:2">
      <c r="B433" s="198"/>
    </row>
    <row r="434" spans="2:2">
      <c r="B434" s="198"/>
    </row>
    <row r="435" spans="2:2">
      <c r="B435" s="198"/>
    </row>
    <row r="436" spans="2:2">
      <c r="B436" s="198"/>
    </row>
    <row r="437" spans="2:2">
      <c r="B437" s="198"/>
    </row>
    <row r="438" spans="2:2">
      <c r="B438" s="198"/>
    </row>
    <row r="439" spans="2:2">
      <c r="B439" s="198"/>
    </row>
    <row r="440" spans="2:2">
      <c r="B440" s="198"/>
    </row>
    <row r="441" spans="2:2">
      <c r="B441" s="198"/>
    </row>
    <row r="442" spans="2:2">
      <c r="B442" s="198"/>
    </row>
    <row r="443" spans="2:2">
      <c r="B443" s="198"/>
    </row>
    <row r="444" spans="2:2">
      <c r="B444" s="198"/>
    </row>
    <row r="445" spans="2:2">
      <c r="B445" s="198"/>
    </row>
    <row r="446" spans="2:2">
      <c r="B446" s="198"/>
    </row>
    <row r="447" spans="2:2">
      <c r="B447" s="198"/>
    </row>
    <row r="448" spans="2:2">
      <c r="B448" s="198"/>
    </row>
    <row r="449" spans="2:2">
      <c r="B449" s="198"/>
    </row>
    <row r="450" spans="2:2">
      <c r="B450" s="198"/>
    </row>
    <row r="451" spans="2:2">
      <c r="B451" s="198"/>
    </row>
    <row r="452" spans="2:2">
      <c r="B452" s="198"/>
    </row>
    <row r="453" spans="2:2">
      <c r="B453" s="198"/>
    </row>
    <row r="454" spans="2:2">
      <c r="B454" s="198"/>
    </row>
    <row r="455" spans="2:2">
      <c r="B455" s="198"/>
    </row>
    <row r="456" spans="2:2">
      <c r="B456" s="198"/>
    </row>
    <row r="457" spans="2:2">
      <c r="B457" s="198"/>
    </row>
    <row r="458" spans="2:2">
      <c r="B458" s="198"/>
    </row>
    <row r="459" spans="2:2">
      <c r="B459" s="198"/>
    </row>
    <row r="460" spans="2:2">
      <c r="B460" s="198"/>
    </row>
    <row r="461" spans="2:2">
      <c r="B461" s="198"/>
    </row>
    <row r="462" spans="2:2">
      <c r="B462" s="198"/>
    </row>
    <row r="463" spans="2:2">
      <c r="B463" s="198"/>
    </row>
    <row r="464" spans="2:2">
      <c r="B464" s="198"/>
    </row>
    <row r="465" spans="2:2">
      <c r="B465" s="198"/>
    </row>
    <row r="466" spans="2:2">
      <c r="B466" s="198"/>
    </row>
    <row r="467" spans="2:2">
      <c r="B467" s="198"/>
    </row>
    <row r="468" spans="2:2">
      <c r="B468" s="198"/>
    </row>
    <row r="469" spans="2:2">
      <c r="B469" s="198"/>
    </row>
    <row r="470" spans="2:2">
      <c r="B470" s="198"/>
    </row>
    <row r="471" spans="2:2">
      <c r="B471" s="198"/>
    </row>
    <row r="472" spans="2:2">
      <c r="B472" s="198"/>
    </row>
    <row r="473" spans="2:2">
      <c r="B473" s="198"/>
    </row>
    <row r="474" spans="2:2">
      <c r="B474" s="198"/>
    </row>
    <row r="475" spans="2:2">
      <c r="B475" s="198"/>
    </row>
    <row r="476" spans="2:2">
      <c r="B476" s="198"/>
    </row>
    <row r="477" spans="2:2">
      <c r="B477" s="198"/>
    </row>
    <row r="478" spans="2:2">
      <c r="B478" s="198"/>
    </row>
    <row r="479" spans="2:2">
      <c r="B479" s="198"/>
    </row>
    <row r="480" spans="2:2">
      <c r="B480" s="198"/>
    </row>
    <row r="481" spans="2:2">
      <c r="B481" s="198"/>
    </row>
    <row r="482" spans="2:2">
      <c r="B482" s="198"/>
    </row>
    <row r="483" spans="2:2">
      <c r="B483" s="198"/>
    </row>
    <row r="484" spans="2:2">
      <c r="B484" s="198"/>
    </row>
    <row r="485" spans="2:2">
      <c r="B485" s="198"/>
    </row>
    <row r="486" spans="2:2">
      <c r="B486" s="198"/>
    </row>
    <row r="487" spans="2:2">
      <c r="B487" s="198"/>
    </row>
    <row r="488" spans="2:2">
      <c r="B488" s="198"/>
    </row>
    <row r="489" spans="2:2">
      <c r="B489" s="198"/>
    </row>
    <row r="490" spans="2:2">
      <c r="B490" s="198"/>
    </row>
    <row r="491" spans="2:2">
      <c r="B491" s="198"/>
    </row>
    <row r="492" spans="2:2">
      <c r="B492" s="198"/>
    </row>
    <row r="493" spans="2:2">
      <c r="B493" s="198"/>
    </row>
    <row r="494" spans="2:2">
      <c r="B494" s="198"/>
    </row>
    <row r="495" spans="2:2">
      <c r="B495" s="198"/>
    </row>
    <row r="496" spans="2:2">
      <c r="B496" s="198"/>
    </row>
    <row r="497" spans="2:2">
      <c r="B497" s="198"/>
    </row>
    <row r="498" spans="2:2">
      <c r="B498" s="198"/>
    </row>
    <row r="499" spans="2:2">
      <c r="B499" s="198"/>
    </row>
    <row r="500" spans="2:2">
      <c r="B500" s="198"/>
    </row>
    <row r="501" spans="2:2">
      <c r="B501" s="198"/>
    </row>
    <row r="502" spans="2:2">
      <c r="B502" s="198"/>
    </row>
    <row r="503" spans="2:2">
      <c r="B503" s="198"/>
    </row>
    <row r="504" spans="2:2">
      <c r="B504" s="198"/>
    </row>
    <row r="505" spans="2:2">
      <c r="B505" s="198"/>
    </row>
    <row r="506" spans="2:2">
      <c r="B506" s="198"/>
    </row>
    <row r="507" spans="2:2">
      <c r="B507" s="198"/>
    </row>
    <row r="508" spans="2:2">
      <c r="B508" s="198"/>
    </row>
    <row r="509" spans="2:2">
      <c r="B509" s="198"/>
    </row>
    <row r="510" spans="2:2">
      <c r="B510" s="198"/>
    </row>
    <row r="511" spans="2:2">
      <c r="B511" s="198"/>
    </row>
    <row r="512" spans="2:2">
      <c r="B512" s="198"/>
    </row>
    <row r="513" spans="2:2">
      <c r="B513" s="198"/>
    </row>
    <row r="514" spans="2:2">
      <c r="B514" s="198"/>
    </row>
    <row r="515" spans="2:2">
      <c r="B515" s="198"/>
    </row>
    <row r="516" spans="2:2">
      <c r="B516" s="198"/>
    </row>
    <row r="517" spans="2:2">
      <c r="B517" s="198"/>
    </row>
    <row r="518" spans="2:2">
      <c r="B518" s="198"/>
    </row>
    <row r="519" spans="2:2">
      <c r="B519" s="198"/>
    </row>
    <row r="520" spans="2:2">
      <c r="B520" s="198"/>
    </row>
    <row r="521" spans="2:2">
      <c r="B521" s="198"/>
    </row>
    <row r="522" spans="2:2">
      <c r="B522" s="198"/>
    </row>
    <row r="523" spans="2:2">
      <c r="B523" s="198"/>
    </row>
    <row r="524" spans="2:2">
      <c r="B524" s="198"/>
    </row>
    <row r="525" spans="2:2">
      <c r="B525" s="198"/>
    </row>
    <row r="526" spans="2:2">
      <c r="B526" s="198"/>
    </row>
    <row r="527" spans="2:2">
      <c r="B527" s="198"/>
    </row>
    <row r="528" spans="2:2">
      <c r="B528" s="198"/>
    </row>
    <row r="529" spans="2:2">
      <c r="B529" s="198"/>
    </row>
    <row r="530" spans="2:2">
      <c r="B530" s="198"/>
    </row>
    <row r="531" spans="2:2">
      <c r="B531" s="198"/>
    </row>
    <row r="532" spans="2:2">
      <c r="B532" s="198"/>
    </row>
    <row r="533" spans="2:2">
      <c r="B533" s="198"/>
    </row>
    <row r="534" spans="2:2">
      <c r="B534" s="198"/>
    </row>
    <row r="535" spans="2:2">
      <c r="B535" s="198"/>
    </row>
    <row r="536" spans="2:2">
      <c r="B536" s="198"/>
    </row>
    <row r="537" spans="2:2">
      <c r="B537" s="198"/>
    </row>
    <row r="538" spans="2:2">
      <c r="B538" s="198"/>
    </row>
    <row r="539" spans="2:2">
      <c r="B539" s="198"/>
    </row>
    <row r="540" spans="2:2">
      <c r="B540" s="198"/>
    </row>
    <row r="541" spans="2:2">
      <c r="B541" s="198"/>
    </row>
    <row r="542" spans="2:2">
      <c r="B542" s="198"/>
    </row>
    <row r="543" spans="2:2">
      <c r="B543" s="198"/>
    </row>
    <row r="544" spans="2:2">
      <c r="B544" s="198"/>
    </row>
    <row r="545" spans="2:2">
      <c r="B545" s="198"/>
    </row>
    <row r="546" spans="2:2">
      <c r="B546" s="198"/>
    </row>
    <row r="547" spans="2:2">
      <c r="B547" s="198"/>
    </row>
    <row r="548" spans="2:2">
      <c r="B548" s="198"/>
    </row>
    <row r="549" spans="2:2">
      <c r="B549" s="198"/>
    </row>
    <row r="550" spans="2:2">
      <c r="B550" s="198"/>
    </row>
    <row r="551" spans="2:2">
      <c r="B551" s="198"/>
    </row>
    <row r="552" spans="2:2">
      <c r="B552" s="198"/>
    </row>
    <row r="553" spans="2:2">
      <c r="B553" s="198"/>
    </row>
    <row r="554" spans="2:2">
      <c r="B554" s="198"/>
    </row>
    <row r="555" spans="2:2">
      <c r="B555" s="198"/>
    </row>
    <row r="556" spans="2:2">
      <c r="B556" s="198"/>
    </row>
    <row r="557" spans="2:2">
      <c r="B557" s="198"/>
    </row>
    <row r="558" spans="2:2">
      <c r="B558" s="198"/>
    </row>
    <row r="559" spans="2:2">
      <c r="B559" s="198"/>
    </row>
    <row r="560" spans="2:2">
      <c r="B560" s="198"/>
    </row>
    <row r="561" spans="2:2">
      <c r="B561" s="198"/>
    </row>
    <row r="562" spans="2:2">
      <c r="B562" s="198"/>
    </row>
    <row r="563" spans="2:2">
      <c r="B563" s="198"/>
    </row>
    <row r="564" spans="2:2">
      <c r="B564" s="198"/>
    </row>
    <row r="565" spans="2:2">
      <c r="B565" s="198"/>
    </row>
    <row r="566" spans="2:2">
      <c r="B566" s="198"/>
    </row>
    <row r="567" spans="2:2">
      <c r="B567" s="198"/>
    </row>
    <row r="568" spans="2:2">
      <c r="B568" s="198"/>
    </row>
    <row r="569" spans="2:2">
      <c r="B569" s="198"/>
    </row>
    <row r="570" spans="2:2">
      <c r="B570" s="198"/>
    </row>
    <row r="571" spans="2:2">
      <c r="B571" s="198"/>
    </row>
    <row r="572" spans="2:2">
      <c r="B572" s="198"/>
    </row>
    <row r="573" spans="2:2">
      <c r="B573" s="198"/>
    </row>
    <row r="574" spans="2:2">
      <c r="B574" s="198"/>
    </row>
    <row r="575" spans="2:2">
      <c r="B575" s="198"/>
    </row>
    <row r="576" spans="2:2">
      <c r="B576" s="198"/>
    </row>
    <row r="577" spans="2:2">
      <c r="B577" s="198"/>
    </row>
    <row r="578" spans="2:2">
      <c r="B578" s="198"/>
    </row>
    <row r="579" spans="2:2">
      <c r="B579" s="198"/>
    </row>
    <row r="580" spans="2:2">
      <c r="B580" s="198"/>
    </row>
    <row r="581" spans="2:2">
      <c r="B581" s="198"/>
    </row>
    <row r="582" spans="2:2">
      <c r="B582" s="198"/>
    </row>
    <row r="583" spans="2:2">
      <c r="B583" s="198"/>
    </row>
    <row r="584" spans="2:2">
      <c r="B584" s="198"/>
    </row>
    <row r="585" spans="2:2">
      <c r="B585" s="198"/>
    </row>
    <row r="586" spans="2:2">
      <c r="B586" s="198"/>
    </row>
    <row r="587" spans="2:2">
      <c r="B587" s="198"/>
    </row>
    <row r="588" spans="2:2">
      <c r="B588" s="198"/>
    </row>
    <row r="589" spans="2:2">
      <c r="B589" s="198"/>
    </row>
    <row r="590" spans="2:2">
      <c r="B590" s="198"/>
    </row>
    <row r="591" spans="2:2">
      <c r="B591" s="198"/>
    </row>
    <row r="592" spans="2:2">
      <c r="B592" s="198"/>
    </row>
    <row r="593" spans="2:2">
      <c r="B593" s="198"/>
    </row>
    <row r="594" spans="2:2">
      <c r="B594" s="198"/>
    </row>
    <row r="595" spans="2:2">
      <c r="B595" s="198"/>
    </row>
    <row r="596" spans="2:2">
      <c r="B596" s="198"/>
    </row>
    <row r="597" spans="2:2">
      <c r="B597" s="198"/>
    </row>
    <row r="598" spans="2:2">
      <c r="B598" s="198"/>
    </row>
    <row r="599" spans="2:2">
      <c r="B599" s="198"/>
    </row>
    <row r="600" spans="2:2">
      <c r="B600" s="198"/>
    </row>
    <row r="601" spans="2:2">
      <c r="B601" s="198"/>
    </row>
    <row r="602" spans="2:2">
      <c r="B602" s="198"/>
    </row>
    <row r="603" spans="2:2">
      <c r="B603" s="198"/>
    </row>
    <row r="604" spans="2:2">
      <c r="B604" s="198"/>
    </row>
    <row r="605" spans="2:2">
      <c r="B605" s="198"/>
    </row>
    <row r="606" spans="2:2">
      <c r="B606" s="198"/>
    </row>
    <row r="607" spans="2:2">
      <c r="B607" s="198"/>
    </row>
    <row r="608" spans="2:2">
      <c r="B608" s="198"/>
    </row>
    <row r="609" spans="2:2">
      <c r="B609" s="198"/>
    </row>
    <row r="610" spans="2:2">
      <c r="B610" s="198"/>
    </row>
    <row r="611" spans="2:2">
      <c r="B611" s="198"/>
    </row>
    <row r="612" spans="2:2">
      <c r="B612" s="198"/>
    </row>
    <row r="613" spans="2:2">
      <c r="B613" s="198"/>
    </row>
    <row r="614" spans="2:2">
      <c r="B614" s="198"/>
    </row>
    <row r="615" spans="2:2">
      <c r="B615" s="198"/>
    </row>
    <row r="616" spans="2:2">
      <c r="B616" s="198"/>
    </row>
    <row r="617" spans="2:2">
      <c r="B617" s="198"/>
    </row>
    <row r="618" spans="2:2">
      <c r="B618" s="198"/>
    </row>
    <row r="619" spans="2:2">
      <c r="B619" s="198"/>
    </row>
    <row r="620" spans="2:2">
      <c r="B620" s="198"/>
    </row>
    <row r="621" spans="2:2">
      <c r="B621" s="198"/>
    </row>
    <row r="622" spans="2:2">
      <c r="B622" s="198"/>
    </row>
    <row r="623" spans="2:2">
      <c r="B623" s="198"/>
    </row>
    <row r="624" spans="2:2">
      <c r="B624" s="198"/>
    </row>
    <row r="625" spans="2:2">
      <c r="B625" s="198"/>
    </row>
    <row r="626" spans="2:2">
      <c r="B626" s="198"/>
    </row>
    <row r="627" spans="2:2">
      <c r="B627" s="198"/>
    </row>
    <row r="628" spans="2:2">
      <c r="B628" s="198"/>
    </row>
    <row r="629" spans="2:2">
      <c r="B629" s="198"/>
    </row>
    <row r="630" spans="2:2">
      <c r="B630" s="198"/>
    </row>
    <row r="631" spans="2:2">
      <c r="B631" s="198"/>
    </row>
    <row r="632" spans="2:2">
      <c r="B632" s="198"/>
    </row>
    <row r="633" spans="2:2">
      <c r="B633" s="198"/>
    </row>
    <row r="634" spans="2:2">
      <c r="B634" s="198"/>
    </row>
    <row r="635" spans="2:2">
      <c r="B635" s="198"/>
    </row>
    <row r="636" spans="2:2">
      <c r="B636" s="198"/>
    </row>
    <row r="637" spans="2:2">
      <c r="B637" s="198"/>
    </row>
    <row r="638" spans="2:2">
      <c r="B638" s="198"/>
    </row>
    <row r="639" spans="2:2">
      <c r="B639" s="198"/>
    </row>
    <row r="640" spans="2:2">
      <c r="B640" s="198"/>
    </row>
    <row r="641" spans="2:2">
      <c r="B641" s="198"/>
    </row>
    <row r="642" spans="2:2">
      <c r="B642" s="198"/>
    </row>
    <row r="643" spans="2:2">
      <c r="B643" s="198"/>
    </row>
    <row r="644" spans="2:2">
      <c r="B644" s="198"/>
    </row>
    <row r="645" spans="2:2">
      <c r="B645" s="198"/>
    </row>
    <row r="646" spans="2:2">
      <c r="B646" s="198"/>
    </row>
    <row r="647" spans="2:2">
      <c r="B647" s="198"/>
    </row>
    <row r="648" spans="2:2">
      <c r="B648" s="198"/>
    </row>
    <row r="649" spans="2:2">
      <c r="B649" s="198"/>
    </row>
    <row r="650" spans="2:2">
      <c r="B650" s="198"/>
    </row>
    <row r="651" spans="2:2">
      <c r="B651" s="198"/>
    </row>
    <row r="652" spans="2:2">
      <c r="B652" s="198"/>
    </row>
    <row r="653" spans="2:2">
      <c r="B653" s="198"/>
    </row>
    <row r="654" spans="2:2">
      <c r="B654" s="198"/>
    </row>
    <row r="655" spans="2:2">
      <c r="B655" s="198"/>
    </row>
    <row r="656" spans="2:2">
      <c r="B656" s="198"/>
    </row>
    <row r="657" spans="2:2">
      <c r="B657" s="198"/>
    </row>
    <row r="658" spans="2:2">
      <c r="B658" s="198"/>
    </row>
    <row r="659" spans="2:2">
      <c r="B659" s="198"/>
    </row>
    <row r="660" spans="2:2">
      <c r="B660" s="198"/>
    </row>
    <row r="661" spans="2:2">
      <c r="B661" s="198"/>
    </row>
    <row r="662" spans="2:2">
      <c r="B662" s="198"/>
    </row>
    <row r="663" spans="2:2">
      <c r="B663" s="198"/>
    </row>
    <row r="664" spans="2:2">
      <c r="B664" s="198"/>
    </row>
    <row r="665" spans="2:2">
      <c r="B665" s="198"/>
    </row>
    <row r="666" spans="2:2">
      <c r="B666" s="198"/>
    </row>
    <row r="667" spans="2:2">
      <c r="B667" s="198"/>
    </row>
    <row r="668" spans="2:2">
      <c r="B668" s="198"/>
    </row>
    <row r="669" spans="2:2">
      <c r="B669" s="198"/>
    </row>
    <row r="670" spans="2:2">
      <c r="B670" s="198"/>
    </row>
    <row r="671" spans="2:2">
      <c r="B671" s="198"/>
    </row>
    <row r="672" spans="2:2">
      <c r="B672" s="198"/>
    </row>
    <row r="673" spans="2:2">
      <c r="B673" s="198"/>
    </row>
    <row r="674" spans="2:2">
      <c r="B674" s="198"/>
    </row>
    <row r="675" spans="2:2">
      <c r="B675" s="198"/>
    </row>
    <row r="676" spans="2:2">
      <c r="B676" s="198"/>
    </row>
    <row r="677" spans="2:2">
      <c r="B677" s="198"/>
    </row>
    <row r="678" spans="2:2">
      <c r="B678" s="198"/>
    </row>
    <row r="679" spans="2:2">
      <c r="B679" s="198"/>
    </row>
    <row r="680" spans="2:2">
      <c r="B680" s="198"/>
    </row>
    <row r="681" spans="2:2">
      <c r="B681" s="198"/>
    </row>
    <row r="682" spans="2:2">
      <c r="B682" s="198"/>
    </row>
    <row r="683" spans="2:2">
      <c r="B683" s="198"/>
    </row>
    <row r="684" spans="2:2">
      <c r="B684" s="198"/>
    </row>
    <row r="685" spans="2:2">
      <c r="B685" s="198"/>
    </row>
    <row r="686" spans="2:2">
      <c r="B686" s="198"/>
    </row>
    <row r="687" spans="2:2">
      <c r="B687" s="198"/>
    </row>
    <row r="688" spans="2:2">
      <c r="B688" s="198"/>
    </row>
    <row r="689" spans="2:2">
      <c r="B689" s="198"/>
    </row>
    <row r="690" spans="2:2">
      <c r="B690" s="198"/>
    </row>
    <row r="691" spans="2:2">
      <c r="B691" s="198"/>
    </row>
    <row r="692" spans="2:2">
      <c r="B692" s="198"/>
    </row>
    <row r="693" spans="2:2">
      <c r="B693" s="198"/>
    </row>
    <row r="694" spans="2:2">
      <c r="B694" s="198"/>
    </row>
    <row r="695" spans="2:2">
      <c r="B695" s="198"/>
    </row>
    <row r="696" spans="2:2">
      <c r="B696" s="198"/>
    </row>
    <row r="697" spans="2:2">
      <c r="B697" s="198"/>
    </row>
    <row r="698" spans="2:2">
      <c r="B698" s="198"/>
    </row>
    <row r="699" spans="2:2">
      <c r="B699" s="198"/>
    </row>
    <row r="700" spans="2:2">
      <c r="B700" s="198"/>
    </row>
    <row r="701" spans="2:2">
      <c r="B701" s="198"/>
    </row>
    <row r="702" spans="2:2">
      <c r="B702" s="198"/>
    </row>
    <row r="703" spans="2:2">
      <c r="B703" s="198"/>
    </row>
    <row r="704" spans="2:2">
      <c r="B704" s="198"/>
    </row>
    <row r="705" spans="2:2">
      <c r="B705" s="198"/>
    </row>
    <row r="706" spans="2:2">
      <c r="B706" s="198"/>
    </row>
    <row r="707" spans="2:2">
      <c r="B707" s="198"/>
    </row>
    <row r="708" spans="2:2">
      <c r="B708" s="198"/>
    </row>
    <row r="709" spans="2:2">
      <c r="B709" s="198"/>
    </row>
    <row r="710" spans="2:2">
      <c r="B710" s="198"/>
    </row>
    <row r="711" spans="2:2">
      <c r="B711" s="198"/>
    </row>
    <row r="712" spans="2:2">
      <c r="B712" s="198"/>
    </row>
    <row r="713" spans="2:2">
      <c r="B713" s="198"/>
    </row>
    <row r="714" spans="2:2">
      <c r="B714" s="198"/>
    </row>
    <row r="715" spans="2:2">
      <c r="B715" s="198"/>
    </row>
    <row r="716" spans="2:2">
      <c r="B716" s="198"/>
    </row>
    <row r="717" spans="2:2">
      <c r="B717" s="198"/>
    </row>
    <row r="718" spans="2:2">
      <c r="B718" s="198"/>
    </row>
    <row r="719" spans="2:2">
      <c r="B719" s="198"/>
    </row>
    <row r="720" spans="2:2">
      <c r="B720" s="198"/>
    </row>
    <row r="721" spans="2:2">
      <c r="B721" s="198"/>
    </row>
    <row r="722" spans="2:2">
      <c r="B722" s="198"/>
    </row>
    <row r="723" spans="2:2">
      <c r="B723" s="198"/>
    </row>
    <row r="724" spans="2:2">
      <c r="B724" s="198"/>
    </row>
    <row r="725" spans="2:2">
      <c r="B725" s="198"/>
    </row>
    <row r="726" spans="2:2">
      <c r="B726" s="198"/>
    </row>
    <row r="727" spans="2:2">
      <c r="B727" s="198"/>
    </row>
    <row r="728" spans="2:2">
      <c r="B728" s="198"/>
    </row>
    <row r="729" spans="2:2">
      <c r="B729" s="198"/>
    </row>
    <row r="730" spans="2:2">
      <c r="B730" s="198"/>
    </row>
    <row r="731" spans="2:2">
      <c r="B731" s="198"/>
    </row>
    <row r="732" spans="2:2">
      <c r="B732" s="198"/>
    </row>
    <row r="733" spans="2:2">
      <c r="B733" s="198"/>
    </row>
    <row r="734" spans="2:2">
      <c r="B734" s="198"/>
    </row>
    <row r="735" spans="2:2">
      <c r="B735" s="198"/>
    </row>
    <row r="736" spans="2:2">
      <c r="B736" s="198"/>
    </row>
    <row r="737" spans="2:2">
      <c r="B737" s="198"/>
    </row>
    <row r="738" spans="2:2">
      <c r="B738" s="198"/>
    </row>
    <row r="739" spans="2:2">
      <c r="B739" s="198"/>
    </row>
    <row r="740" spans="2:2">
      <c r="B740" s="198"/>
    </row>
    <row r="741" spans="2:2">
      <c r="B741" s="198"/>
    </row>
    <row r="742" spans="2:2">
      <c r="B742" s="198"/>
    </row>
    <row r="743" spans="2:2">
      <c r="B743" s="198"/>
    </row>
    <row r="744" spans="2:2">
      <c r="B744" s="198"/>
    </row>
    <row r="745" spans="2:2">
      <c r="B745" s="198"/>
    </row>
    <row r="746" spans="2:2">
      <c r="B746" s="198"/>
    </row>
    <row r="747" spans="2:2">
      <c r="B747" s="198"/>
    </row>
    <row r="748" spans="2:2">
      <c r="B748" s="198"/>
    </row>
    <row r="749" spans="2:2">
      <c r="B749" s="198"/>
    </row>
    <row r="750" spans="2:2">
      <c r="B750" s="198"/>
    </row>
    <row r="751" spans="2:2">
      <c r="B751" s="198"/>
    </row>
    <row r="752" spans="2:2">
      <c r="B752" s="198"/>
    </row>
    <row r="753" spans="2:2">
      <c r="B753" s="198"/>
    </row>
    <row r="754" spans="2:2">
      <c r="B754" s="198"/>
    </row>
    <row r="755" spans="2:2">
      <c r="B755" s="198"/>
    </row>
    <row r="756" spans="2:2">
      <c r="B756" s="198"/>
    </row>
    <row r="757" spans="2:2">
      <c r="B757" s="198"/>
    </row>
    <row r="758" spans="2:2">
      <c r="B758" s="198"/>
    </row>
    <row r="759" spans="2:2">
      <c r="B759" s="198"/>
    </row>
    <row r="760" spans="2:2">
      <c r="B760" s="198"/>
    </row>
    <row r="761" spans="2:2">
      <c r="B761" s="198"/>
    </row>
    <row r="762" spans="2:2">
      <c r="B762" s="198"/>
    </row>
    <row r="763" spans="2:2">
      <c r="B763" s="198"/>
    </row>
    <row r="764" spans="2:2">
      <c r="B764" s="198"/>
    </row>
    <row r="765" spans="2:2">
      <c r="B765" s="198"/>
    </row>
    <row r="766" spans="2:2">
      <c r="B766" s="198"/>
    </row>
    <row r="767" spans="2:2">
      <c r="B767" s="198"/>
    </row>
    <row r="768" spans="2:2">
      <c r="B768" s="198"/>
    </row>
    <row r="769" spans="2:2">
      <c r="B769" s="198"/>
    </row>
    <row r="770" spans="2:2">
      <c r="B770" s="198"/>
    </row>
    <row r="771" spans="2:2">
      <c r="B771" s="198"/>
    </row>
    <row r="772" spans="2:2">
      <c r="B772" s="198"/>
    </row>
    <row r="773" spans="2:2">
      <c r="B773" s="198"/>
    </row>
    <row r="774" spans="2:2">
      <c r="B774" s="198"/>
    </row>
    <row r="775" spans="2:2">
      <c r="B775" s="198"/>
    </row>
    <row r="776" spans="2:2">
      <c r="B776" s="198"/>
    </row>
    <row r="777" spans="2:2">
      <c r="B777" s="198"/>
    </row>
    <row r="778" spans="2:2">
      <c r="B778" s="198"/>
    </row>
    <row r="779" spans="2:2">
      <c r="B779" s="198"/>
    </row>
    <row r="780" spans="2:2">
      <c r="B780" s="198"/>
    </row>
    <row r="781" spans="2:2">
      <c r="B781" s="198"/>
    </row>
    <row r="782" spans="2:2">
      <c r="B782" s="198"/>
    </row>
    <row r="783" spans="2:2">
      <c r="B783" s="198"/>
    </row>
    <row r="784" spans="2:2">
      <c r="B784" s="198"/>
    </row>
    <row r="785" spans="2:2">
      <c r="B785" s="198"/>
    </row>
    <row r="786" spans="2:2">
      <c r="B786" s="198"/>
    </row>
    <row r="787" spans="2:2">
      <c r="B787" s="198"/>
    </row>
    <row r="788" spans="2:2">
      <c r="B788" s="198"/>
    </row>
    <row r="789" spans="2:2">
      <c r="B789" s="198"/>
    </row>
    <row r="790" spans="2:2">
      <c r="B790" s="198"/>
    </row>
    <row r="791" spans="2:2">
      <c r="B791" s="198"/>
    </row>
    <row r="792" spans="2:2">
      <c r="B792" s="198"/>
    </row>
    <row r="793" spans="2:2">
      <c r="B793" s="198"/>
    </row>
    <row r="794" spans="2:2">
      <c r="B794" s="198"/>
    </row>
    <row r="795" spans="2:2">
      <c r="B795" s="198"/>
    </row>
    <row r="796" spans="2:2">
      <c r="B796" s="198"/>
    </row>
    <row r="797" spans="2:2">
      <c r="B797" s="198"/>
    </row>
    <row r="798" spans="2:2">
      <c r="B798" s="198"/>
    </row>
    <row r="799" spans="2:2">
      <c r="B799" s="198"/>
    </row>
    <row r="800" spans="2:2">
      <c r="B800" s="198"/>
    </row>
    <row r="801" spans="2:2">
      <c r="B801" s="198"/>
    </row>
    <row r="802" spans="2:2">
      <c r="B802" s="198"/>
    </row>
    <row r="803" spans="2:2">
      <c r="B803" s="198"/>
    </row>
    <row r="804" spans="2:2">
      <c r="B804" s="198"/>
    </row>
    <row r="805" spans="2:2">
      <c r="B805" s="198"/>
    </row>
    <row r="806" spans="2:2">
      <c r="B806" s="198"/>
    </row>
    <row r="807" spans="2:2">
      <c r="B807" s="198"/>
    </row>
    <row r="808" spans="2:2">
      <c r="B808" s="198"/>
    </row>
    <row r="809" spans="2:2">
      <c r="B809" s="198"/>
    </row>
    <row r="810" spans="2:2">
      <c r="B810" s="198"/>
    </row>
    <row r="811" spans="2:2">
      <c r="B811" s="198"/>
    </row>
    <row r="812" spans="2:2">
      <c r="B812" s="198"/>
    </row>
    <row r="813" spans="2:2">
      <c r="B813" s="198"/>
    </row>
    <row r="814" spans="2:2">
      <c r="B814" s="198"/>
    </row>
    <row r="815" spans="2:2">
      <c r="B815" s="198"/>
    </row>
    <row r="816" spans="2:2">
      <c r="B816" s="198"/>
    </row>
    <row r="817" spans="2:2">
      <c r="B817" s="198"/>
    </row>
    <row r="818" spans="2:2">
      <c r="B818" s="198"/>
    </row>
    <row r="819" spans="2:2">
      <c r="B819" s="198"/>
    </row>
    <row r="820" spans="2:2">
      <c r="B820" s="198"/>
    </row>
    <row r="821" spans="2:2">
      <c r="B821" s="198"/>
    </row>
    <row r="822" spans="2:2">
      <c r="B822" s="198"/>
    </row>
    <row r="823" spans="2:2">
      <c r="B823" s="198"/>
    </row>
    <row r="824" spans="2:2">
      <c r="B824" s="198"/>
    </row>
    <row r="825" spans="2:2">
      <c r="B825" s="198"/>
    </row>
    <row r="826" spans="2:2">
      <c r="B826" s="198"/>
    </row>
    <row r="827" spans="2:2">
      <c r="B827" s="198"/>
    </row>
    <row r="828" spans="2:2">
      <c r="B828" s="198"/>
    </row>
    <row r="829" spans="2:2">
      <c r="B829" s="198"/>
    </row>
    <row r="830" spans="2:2">
      <c r="B830" s="198"/>
    </row>
    <row r="831" spans="2:2">
      <c r="B831" s="198"/>
    </row>
    <row r="832" spans="2:2">
      <c r="B832" s="198"/>
    </row>
    <row r="833" spans="2:2">
      <c r="B833" s="198"/>
    </row>
    <row r="834" spans="2:2">
      <c r="B834" s="198"/>
    </row>
    <row r="835" spans="2:2">
      <c r="B835" s="198"/>
    </row>
    <row r="836" spans="2:2">
      <c r="B836" s="198"/>
    </row>
    <row r="837" spans="2:2">
      <c r="B837" s="198"/>
    </row>
    <row r="838" spans="2:2">
      <c r="B838" s="198"/>
    </row>
    <row r="839" spans="2:2">
      <c r="B839" s="198"/>
    </row>
    <row r="840" spans="2:2">
      <c r="B840" s="198"/>
    </row>
    <row r="841" spans="2:2">
      <c r="B841" s="198"/>
    </row>
    <row r="842" spans="2:2">
      <c r="B842" s="198"/>
    </row>
    <row r="843" spans="2:2">
      <c r="B843" s="198"/>
    </row>
    <row r="844" spans="2:2">
      <c r="B844" s="198"/>
    </row>
    <row r="845" spans="2:2">
      <c r="B845" s="198"/>
    </row>
    <row r="846" spans="2:2">
      <c r="B846" s="198"/>
    </row>
    <row r="847" spans="2:2">
      <c r="B847" s="198"/>
    </row>
    <row r="848" spans="2:2">
      <c r="B848" s="198"/>
    </row>
    <row r="849" spans="2:2">
      <c r="B849" s="198"/>
    </row>
    <row r="850" spans="2:2">
      <c r="B850" s="198"/>
    </row>
    <row r="851" spans="2:2">
      <c r="B851" s="198"/>
    </row>
    <row r="852" spans="2:2">
      <c r="B852" s="198"/>
    </row>
    <row r="853" spans="2:2">
      <c r="B853" s="198"/>
    </row>
    <row r="854" spans="2:2">
      <c r="B854" s="198"/>
    </row>
    <row r="855" spans="2:2">
      <c r="B855" s="198"/>
    </row>
    <row r="856" spans="2:2">
      <c r="B856" s="198"/>
    </row>
    <row r="857" spans="2:2">
      <c r="B857" s="198"/>
    </row>
    <row r="858" spans="2:2">
      <c r="B858" s="198"/>
    </row>
    <row r="859" spans="2:2">
      <c r="B859" s="198"/>
    </row>
    <row r="860" spans="2:2">
      <c r="B860" s="198"/>
    </row>
    <row r="861" spans="2:2">
      <c r="B861" s="198"/>
    </row>
    <row r="862" spans="2:2">
      <c r="B862" s="198"/>
    </row>
    <row r="863" spans="2:2">
      <c r="B863" s="198"/>
    </row>
    <row r="864" spans="2:2">
      <c r="B864" s="198"/>
    </row>
    <row r="865" spans="2:2">
      <c r="B865" s="198"/>
    </row>
    <row r="866" spans="2:2">
      <c r="B866" s="198"/>
    </row>
    <row r="867" spans="2:2">
      <c r="B867" s="198"/>
    </row>
    <row r="868" spans="2:2">
      <c r="B868" s="198"/>
    </row>
    <row r="869" spans="2:2">
      <c r="B869" s="198"/>
    </row>
    <row r="870" spans="2:2">
      <c r="B870" s="198"/>
    </row>
    <row r="871" spans="2:2">
      <c r="B871" s="198"/>
    </row>
    <row r="872" spans="2:2">
      <c r="B872" s="198"/>
    </row>
    <row r="873" spans="2:2">
      <c r="B873" s="198"/>
    </row>
    <row r="874" spans="2:2">
      <c r="B874" s="198"/>
    </row>
    <row r="875" spans="2:2">
      <c r="B875" s="198"/>
    </row>
    <row r="876" spans="2:2">
      <c r="B876" s="198"/>
    </row>
    <row r="877" spans="2:2">
      <c r="B877" s="198"/>
    </row>
    <row r="878" spans="2:2">
      <c r="B878" s="198"/>
    </row>
    <row r="879" spans="2:2">
      <c r="B879" s="198"/>
    </row>
    <row r="880" spans="2:2">
      <c r="B880" s="198"/>
    </row>
    <row r="881" spans="2:2">
      <c r="B881" s="198"/>
    </row>
    <row r="882" spans="2:2">
      <c r="B882" s="198"/>
    </row>
    <row r="883" spans="2:2">
      <c r="B883" s="198"/>
    </row>
    <row r="884" spans="2:2">
      <c r="B884" s="198"/>
    </row>
    <row r="885" spans="2:2">
      <c r="B885" s="198"/>
    </row>
    <row r="886" spans="2:2">
      <c r="B886" s="198"/>
    </row>
    <row r="887" spans="2:2">
      <c r="B887" s="198"/>
    </row>
    <row r="888" spans="2:2">
      <c r="B888" s="198"/>
    </row>
    <row r="889" spans="2:2">
      <c r="B889" s="198"/>
    </row>
    <row r="890" spans="2:2">
      <c r="B890" s="198"/>
    </row>
    <row r="891" spans="2:2">
      <c r="B891" s="198"/>
    </row>
    <row r="892" spans="2:2">
      <c r="B892" s="198"/>
    </row>
    <row r="893" spans="2:2">
      <c r="B893" s="198"/>
    </row>
    <row r="894" spans="2:2">
      <c r="B894" s="198"/>
    </row>
    <row r="895" spans="2:2">
      <c r="B895" s="198"/>
    </row>
    <row r="896" spans="2:2">
      <c r="B896" s="198"/>
    </row>
    <row r="897" spans="2:2">
      <c r="B897" s="198"/>
    </row>
    <row r="898" spans="2:2">
      <c r="B898" s="198"/>
    </row>
    <row r="899" spans="2:2">
      <c r="B899" s="198"/>
    </row>
    <row r="900" spans="2:2">
      <c r="B900" s="198"/>
    </row>
    <row r="901" spans="2:2">
      <c r="B901" s="198"/>
    </row>
    <row r="902" spans="2:2">
      <c r="B902" s="198"/>
    </row>
    <row r="903" spans="2:2">
      <c r="B903" s="198"/>
    </row>
    <row r="904" spans="2:2">
      <c r="B904" s="198"/>
    </row>
    <row r="905" spans="2:2">
      <c r="B905" s="198"/>
    </row>
    <row r="906" spans="2:2">
      <c r="B906" s="198"/>
    </row>
    <row r="907" spans="2:2">
      <c r="B907" s="198"/>
    </row>
    <row r="908" spans="2:2">
      <c r="B908" s="198"/>
    </row>
    <row r="909" spans="2:2">
      <c r="B909" s="198"/>
    </row>
    <row r="910" spans="2:2">
      <c r="B910" s="198"/>
    </row>
    <row r="911" spans="2:2">
      <c r="B911" s="198"/>
    </row>
    <row r="912" spans="2:2">
      <c r="B912" s="198"/>
    </row>
    <row r="913" spans="2:2">
      <c r="B913" s="198"/>
    </row>
    <row r="914" spans="2:2">
      <c r="B914" s="198"/>
    </row>
    <row r="915" spans="2:2">
      <c r="B915" s="198"/>
    </row>
    <row r="916" spans="2:2">
      <c r="B916" s="198"/>
    </row>
    <row r="917" spans="2:2">
      <c r="B917" s="198"/>
    </row>
    <row r="918" spans="2:2">
      <c r="B918" s="198"/>
    </row>
    <row r="919" spans="2:2">
      <c r="B919" s="198"/>
    </row>
    <row r="920" spans="2:2">
      <c r="B920" s="198"/>
    </row>
    <row r="921" spans="2:2">
      <c r="B921" s="198"/>
    </row>
    <row r="922" spans="2:2">
      <c r="B922" s="198"/>
    </row>
    <row r="923" spans="2:2">
      <c r="B923" s="198"/>
    </row>
    <row r="924" spans="2:2">
      <c r="B924" s="198"/>
    </row>
    <row r="925" spans="2:2">
      <c r="B925" s="198"/>
    </row>
    <row r="926" spans="2:2">
      <c r="B926" s="198"/>
    </row>
    <row r="927" spans="2:2">
      <c r="B927" s="198"/>
    </row>
    <row r="928" spans="2:2">
      <c r="B928" s="198"/>
    </row>
    <row r="929" spans="2:2">
      <c r="B929" s="198"/>
    </row>
    <row r="930" spans="2:2">
      <c r="B930" s="198"/>
    </row>
    <row r="931" spans="2:2">
      <c r="B931" s="198"/>
    </row>
    <row r="932" spans="2:2">
      <c r="B932" s="198"/>
    </row>
    <row r="933" spans="2:2">
      <c r="B933" s="198"/>
    </row>
    <row r="934" spans="2:2">
      <c r="B934" s="198"/>
    </row>
    <row r="935" spans="2:2">
      <c r="B935" s="198"/>
    </row>
    <row r="936" spans="2:2">
      <c r="B936" s="198"/>
    </row>
    <row r="937" spans="2:2">
      <c r="B937" s="198"/>
    </row>
    <row r="938" spans="2:2">
      <c r="B938" s="198"/>
    </row>
    <row r="939" spans="2:2">
      <c r="B939" s="198"/>
    </row>
    <row r="940" spans="2:2">
      <c r="B940" s="198"/>
    </row>
    <row r="941" spans="2:2">
      <c r="B941" s="198"/>
    </row>
    <row r="942" spans="2:2">
      <c r="B942" s="198"/>
    </row>
    <row r="943" spans="2:2">
      <c r="B943" s="198"/>
    </row>
    <row r="944" spans="2:2">
      <c r="B944" s="198"/>
    </row>
    <row r="945" spans="2:2">
      <c r="B945" s="198"/>
    </row>
    <row r="946" spans="2:2">
      <c r="B946" s="198"/>
    </row>
    <row r="947" spans="2:2">
      <c r="B947" s="198"/>
    </row>
    <row r="948" spans="2:2">
      <c r="B948" s="198"/>
    </row>
    <row r="949" spans="2:2">
      <c r="B949" s="198"/>
    </row>
    <row r="950" spans="2:2">
      <c r="B950" s="198"/>
    </row>
    <row r="951" spans="2:2">
      <c r="B951" s="198"/>
    </row>
    <row r="952" spans="2:2">
      <c r="B952" s="198"/>
    </row>
    <row r="953" spans="2:2">
      <c r="B953" s="198"/>
    </row>
    <row r="954" spans="2:2">
      <c r="B954" s="198"/>
    </row>
    <row r="955" spans="2:2">
      <c r="B955" s="198"/>
    </row>
    <row r="956" spans="2:2">
      <c r="B956" s="198"/>
    </row>
    <row r="957" spans="2:2">
      <c r="B957" s="198"/>
    </row>
    <row r="958" spans="2:2">
      <c r="B958" s="198"/>
    </row>
    <row r="959" spans="2:2">
      <c r="B959" s="198"/>
    </row>
    <row r="960" spans="2:2">
      <c r="B960" s="198"/>
    </row>
    <row r="961" spans="2:2">
      <c r="B961" s="198"/>
    </row>
    <row r="962" spans="2:2">
      <c r="B962" s="198"/>
    </row>
    <row r="963" spans="2:2">
      <c r="B963" s="198"/>
    </row>
    <row r="964" spans="2:2">
      <c r="B964" s="198"/>
    </row>
    <row r="965" spans="2:2">
      <c r="B965" s="198"/>
    </row>
    <row r="966" spans="2:2">
      <c r="B966" s="198"/>
    </row>
    <row r="967" spans="2:2">
      <c r="B967" s="198"/>
    </row>
    <row r="968" spans="2:2">
      <c r="B968" s="198"/>
    </row>
    <row r="969" spans="2:2">
      <c r="B969" s="198"/>
    </row>
    <row r="970" spans="2:2">
      <c r="B970" s="198"/>
    </row>
    <row r="971" spans="2:2">
      <c r="B971" s="198"/>
    </row>
    <row r="972" spans="2:2">
      <c r="B972" s="198"/>
    </row>
    <row r="973" spans="2:2">
      <c r="B973" s="198"/>
    </row>
    <row r="974" spans="2:2">
      <c r="B974" s="198"/>
    </row>
    <row r="975" spans="2:2">
      <c r="B975" s="198"/>
    </row>
    <row r="976" spans="2:2">
      <c r="B976" s="198"/>
    </row>
    <row r="977" spans="2:2">
      <c r="B977" s="198"/>
    </row>
    <row r="978" spans="2:2">
      <c r="B978" s="198"/>
    </row>
    <row r="979" spans="2:2">
      <c r="B979" s="198"/>
    </row>
    <row r="980" spans="2:2">
      <c r="B980" s="198"/>
    </row>
    <row r="981" spans="2:2">
      <c r="B981" s="198"/>
    </row>
    <row r="982" spans="2:2">
      <c r="B982" s="198"/>
    </row>
    <row r="983" spans="2:2">
      <c r="B983" s="198"/>
    </row>
    <row r="984" spans="2:2">
      <c r="B984" s="198"/>
    </row>
    <row r="985" spans="2:2">
      <c r="B985" s="198"/>
    </row>
    <row r="986" spans="2:2">
      <c r="B986" s="198"/>
    </row>
    <row r="987" spans="2:2">
      <c r="B987" s="198"/>
    </row>
    <row r="988" spans="2:2">
      <c r="B988" s="198"/>
    </row>
    <row r="989" spans="2:2">
      <c r="B989" s="198"/>
    </row>
    <row r="990" spans="2:2">
      <c r="B990" s="198"/>
    </row>
    <row r="991" spans="2:2">
      <c r="B991" s="198"/>
    </row>
    <row r="992" spans="2:2">
      <c r="B992" s="198"/>
    </row>
    <row r="993" spans="2:2">
      <c r="B993" s="198"/>
    </row>
    <row r="994" spans="2:2">
      <c r="B994" s="198"/>
    </row>
    <row r="995" spans="2:2">
      <c r="B995" s="198"/>
    </row>
    <row r="996" spans="2:2">
      <c r="B996" s="198"/>
    </row>
    <row r="997" spans="2:2">
      <c r="B997" s="198"/>
    </row>
    <row r="998" spans="2:2">
      <c r="B998" s="198"/>
    </row>
    <row r="999" spans="2:2">
      <c r="B999" s="198"/>
    </row>
    <row r="1000" spans="2:2">
      <c r="B1000" s="198"/>
    </row>
    <row r="1001" spans="2:2">
      <c r="B1001" s="198"/>
    </row>
    <row r="1002" spans="2:2">
      <c r="B1002" s="198"/>
    </row>
    <row r="1003" spans="2:2">
      <c r="B1003" s="198"/>
    </row>
    <row r="1004" spans="2:2">
      <c r="B1004" s="198"/>
    </row>
    <row r="1005" spans="2:2">
      <c r="B1005" s="198"/>
    </row>
    <row r="1006" spans="2:2">
      <c r="B1006" s="198"/>
    </row>
    <row r="1007" spans="2:2">
      <c r="B1007" s="198"/>
    </row>
    <row r="1008" spans="2:2">
      <c r="B1008" s="198"/>
    </row>
    <row r="1009" spans="2:2">
      <c r="B1009" s="198"/>
    </row>
    <row r="1010" spans="2:2">
      <c r="B1010" s="198"/>
    </row>
    <row r="1011" spans="2:2">
      <c r="B1011" s="198"/>
    </row>
    <row r="1012" spans="2:2">
      <c r="B1012" s="198"/>
    </row>
    <row r="1013" spans="2:2">
      <c r="B1013" s="198"/>
    </row>
    <row r="1014" spans="2:2">
      <c r="B1014" s="198"/>
    </row>
    <row r="1015" spans="2:2">
      <c r="B1015" s="198"/>
    </row>
    <row r="1016" spans="2:2">
      <c r="B1016" s="198"/>
    </row>
    <row r="1017" spans="2:2">
      <c r="B1017" s="198"/>
    </row>
    <row r="1018" spans="2:2">
      <c r="B1018" s="198"/>
    </row>
    <row r="1019" spans="2:2">
      <c r="B1019" s="198"/>
    </row>
    <row r="1020" spans="2:2">
      <c r="B1020" s="198"/>
    </row>
    <row r="1021" spans="2:2">
      <c r="B1021" s="198"/>
    </row>
    <row r="1022" spans="2:2">
      <c r="B1022" s="198"/>
    </row>
    <row r="1023" spans="2:2">
      <c r="B1023" s="198"/>
    </row>
    <row r="1024" spans="2:2">
      <c r="B1024" s="198"/>
    </row>
    <row r="1025" spans="2:2">
      <c r="B1025" s="198"/>
    </row>
    <row r="1026" spans="2:2">
      <c r="B1026" s="198"/>
    </row>
    <row r="1027" spans="2:2">
      <c r="B1027" s="198"/>
    </row>
    <row r="1028" spans="2:2">
      <c r="B1028" s="198"/>
    </row>
    <row r="1029" spans="2:2">
      <c r="B1029" s="198"/>
    </row>
    <row r="1030" spans="2:2">
      <c r="B1030" s="198"/>
    </row>
    <row r="1031" spans="2:2">
      <c r="B1031" s="198"/>
    </row>
    <row r="1032" spans="2:2">
      <c r="B1032" s="198"/>
    </row>
    <row r="1033" spans="2:2">
      <c r="B1033" s="198"/>
    </row>
    <row r="1034" spans="2:2">
      <c r="B1034" s="198"/>
    </row>
    <row r="1035" spans="2:2">
      <c r="B1035" s="198"/>
    </row>
    <row r="1036" spans="2:2">
      <c r="B1036" s="198"/>
    </row>
    <row r="1037" spans="2:2">
      <c r="B1037" s="198"/>
    </row>
    <row r="1038" spans="2:2">
      <c r="B1038" s="198"/>
    </row>
    <row r="1039" spans="2:2">
      <c r="B1039" s="198"/>
    </row>
    <row r="1040" spans="2:2">
      <c r="B1040" s="198"/>
    </row>
    <row r="1041" spans="2:2">
      <c r="B1041" s="198"/>
    </row>
    <row r="1042" spans="2:2">
      <c r="B1042" s="198"/>
    </row>
    <row r="1043" spans="2:2">
      <c r="B1043" s="198"/>
    </row>
    <row r="1044" spans="2:2">
      <c r="B1044" s="198"/>
    </row>
    <row r="1045" spans="2:2">
      <c r="B1045" s="198"/>
    </row>
    <row r="1046" spans="2:2">
      <c r="B1046" s="198"/>
    </row>
    <row r="1047" spans="2:2">
      <c r="B1047" s="198"/>
    </row>
    <row r="1048" spans="2:2">
      <c r="B1048" s="198"/>
    </row>
    <row r="1049" spans="2:2">
      <c r="B1049" s="198"/>
    </row>
    <row r="1050" spans="2:2">
      <c r="B1050" s="198"/>
    </row>
    <row r="1051" spans="2:2">
      <c r="B1051" s="198"/>
    </row>
    <row r="1052" spans="2:2">
      <c r="B1052" s="198"/>
    </row>
    <row r="1053" spans="2:2">
      <c r="B1053" s="198"/>
    </row>
    <row r="1054" spans="2:2">
      <c r="B1054" s="198"/>
    </row>
    <row r="1055" spans="2:2">
      <c r="B1055" s="198"/>
    </row>
    <row r="1056" spans="2:2">
      <c r="B1056" s="198"/>
    </row>
    <row r="1057" spans="2:2">
      <c r="B1057" s="198"/>
    </row>
    <row r="1058" spans="2:2">
      <c r="B1058" s="198"/>
    </row>
    <row r="1059" spans="2:2">
      <c r="B1059" s="198"/>
    </row>
    <row r="1060" spans="2:2">
      <c r="B1060" s="198"/>
    </row>
    <row r="1061" spans="2:2">
      <c r="B1061" s="198"/>
    </row>
    <row r="1062" spans="2:2">
      <c r="B1062" s="198"/>
    </row>
    <row r="1063" spans="2:2">
      <c r="B1063" s="198"/>
    </row>
    <row r="1064" spans="2:2">
      <c r="B1064" s="198"/>
    </row>
    <row r="1065" spans="2:2">
      <c r="B1065" s="198"/>
    </row>
    <row r="1066" spans="2:2">
      <c r="B1066" s="198"/>
    </row>
    <row r="1067" spans="2:2">
      <c r="B1067" s="198"/>
    </row>
    <row r="1068" spans="2:2">
      <c r="B1068" s="198"/>
    </row>
    <row r="1069" spans="2:2">
      <c r="B1069" s="198"/>
    </row>
    <row r="1070" spans="2:2">
      <c r="B1070" s="198"/>
    </row>
    <row r="1071" spans="2:2">
      <c r="B1071" s="198"/>
    </row>
    <row r="1072" spans="2:2">
      <c r="B1072" s="198"/>
    </row>
    <row r="1073" spans="2:2">
      <c r="B1073" s="198"/>
    </row>
    <row r="1074" spans="2:2">
      <c r="B1074" s="198"/>
    </row>
    <row r="1075" spans="2:2">
      <c r="B1075" s="198"/>
    </row>
    <row r="1076" spans="2:2">
      <c r="B1076" s="198"/>
    </row>
    <row r="1077" spans="2:2">
      <c r="B1077" s="198"/>
    </row>
    <row r="1078" spans="2:2">
      <c r="B1078" s="198"/>
    </row>
    <row r="1079" spans="2:2">
      <c r="B1079" s="198"/>
    </row>
    <row r="1080" spans="2:2">
      <c r="B1080" s="198"/>
    </row>
    <row r="1081" spans="2:2">
      <c r="B1081" s="198"/>
    </row>
    <row r="1082" spans="2:2">
      <c r="B1082" s="198"/>
    </row>
    <row r="1083" spans="2:2">
      <c r="B1083" s="198"/>
    </row>
    <row r="1084" spans="2:2">
      <c r="B1084" s="198"/>
    </row>
    <row r="1085" spans="2:2">
      <c r="B1085" s="198"/>
    </row>
    <row r="1086" spans="2:2">
      <c r="B1086" s="198"/>
    </row>
    <row r="1087" spans="2:2">
      <c r="B1087" s="198"/>
    </row>
    <row r="1088" spans="2:2">
      <c r="B1088" s="198"/>
    </row>
    <row r="1089" spans="2:2">
      <c r="B1089" s="198"/>
    </row>
    <row r="1090" spans="2:2">
      <c r="B1090" s="198"/>
    </row>
    <row r="1091" spans="2:2">
      <c r="B1091" s="198"/>
    </row>
    <row r="1092" spans="2:2">
      <c r="B1092" s="198"/>
    </row>
    <row r="1093" spans="2:2">
      <c r="B1093" s="198"/>
    </row>
    <row r="1094" spans="2:2">
      <c r="B1094" s="198"/>
    </row>
    <row r="1095" spans="2:2">
      <c r="B1095" s="198"/>
    </row>
    <row r="1096" spans="2:2">
      <c r="B1096" s="198"/>
    </row>
    <row r="1097" spans="2:2">
      <c r="B1097" s="198"/>
    </row>
    <row r="1098" spans="2:2">
      <c r="B1098" s="198"/>
    </row>
    <row r="1099" spans="2:2">
      <c r="B1099" s="198"/>
    </row>
    <row r="1100" spans="2:2">
      <c r="B1100" s="198"/>
    </row>
    <row r="1101" spans="2:2">
      <c r="B1101" s="198"/>
    </row>
    <row r="1102" spans="2:2">
      <c r="B1102" s="198"/>
    </row>
    <row r="1103" spans="2:2">
      <c r="B1103" s="198"/>
    </row>
    <row r="1104" spans="2:2">
      <c r="B1104" s="198"/>
    </row>
    <row r="1105" spans="2:2">
      <c r="B1105" s="198"/>
    </row>
    <row r="1106" spans="2:2">
      <c r="B1106" s="198"/>
    </row>
    <row r="1107" spans="2:2">
      <c r="B1107" s="198"/>
    </row>
    <row r="1108" spans="2:2">
      <c r="B1108" s="198"/>
    </row>
    <row r="1109" spans="2:2">
      <c r="B1109" s="198"/>
    </row>
    <row r="1110" spans="2:2">
      <c r="B1110" s="198"/>
    </row>
    <row r="1111" spans="2:2">
      <c r="B1111" s="198"/>
    </row>
    <row r="1112" spans="2:2">
      <c r="B1112" s="198"/>
    </row>
    <row r="1113" spans="2:2">
      <c r="B1113" s="198"/>
    </row>
    <row r="1114" spans="2:2">
      <c r="B1114" s="198"/>
    </row>
    <row r="1115" spans="2:2">
      <c r="B1115" s="198"/>
    </row>
    <row r="1116" spans="2:2">
      <c r="B1116" s="198"/>
    </row>
    <row r="1117" spans="2:2">
      <c r="B1117" s="198"/>
    </row>
    <row r="1118" spans="2:2">
      <c r="B1118" s="198"/>
    </row>
    <row r="1119" spans="2:2">
      <c r="B1119" s="198"/>
    </row>
    <row r="1120" spans="2:2">
      <c r="B1120" s="198"/>
    </row>
    <row r="1121" spans="2:2">
      <c r="B1121" s="198"/>
    </row>
    <row r="1122" spans="2:2">
      <c r="B1122" s="198"/>
    </row>
    <row r="1123" spans="2:2">
      <c r="B1123" s="198"/>
    </row>
    <row r="1124" spans="2:2">
      <c r="B1124" s="198"/>
    </row>
    <row r="1125" spans="2:2">
      <c r="B1125" s="198"/>
    </row>
    <row r="1126" spans="2:2">
      <c r="B1126" s="198"/>
    </row>
    <row r="1127" spans="2:2">
      <c r="B1127" s="198"/>
    </row>
    <row r="1128" spans="2:2">
      <c r="B1128" s="198"/>
    </row>
    <row r="1129" spans="2:2">
      <c r="B1129" s="198"/>
    </row>
    <row r="1130" spans="2:2">
      <c r="B1130" s="198"/>
    </row>
    <row r="1131" spans="2:2">
      <c r="B1131" s="198"/>
    </row>
    <row r="1132" spans="2:2">
      <c r="B1132" s="198"/>
    </row>
    <row r="1133" spans="2:2">
      <c r="B1133" s="198"/>
    </row>
    <row r="1134" spans="2:2">
      <c r="B1134" s="198"/>
    </row>
    <row r="1135" spans="2:2">
      <c r="B1135" s="198"/>
    </row>
    <row r="1136" spans="2:2">
      <c r="B1136" s="198"/>
    </row>
    <row r="1137" spans="2:2">
      <c r="B1137" s="198"/>
    </row>
    <row r="1138" spans="2:2">
      <c r="B1138" s="198"/>
    </row>
    <row r="1139" spans="2:2">
      <c r="B1139" s="198"/>
    </row>
    <row r="1140" spans="2:2">
      <c r="B1140" s="198"/>
    </row>
    <row r="1141" spans="2:2">
      <c r="B1141" s="198"/>
    </row>
    <row r="1142" spans="2:2">
      <c r="B1142" s="198"/>
    </row>
    <row r="1143" spans="2:2">
      <c r="B1143" s="198"/>
    </row>
    <row r="1144" spans="2:2">
      <c r="B1144" s="198"/>
    </row>
    <row r="1145" spans="2:2">
      <c r="B1145" s="198"/>
    </row>
    <row r="1146" spans="2:2">
      <c r="B1146" s="198"/>
    </row>
    <row r="1147" spans="2:2">
      <c r="B1147" s="198"/>
    </row>
    <row r="1148" spans="2:2">
      <c r="B1148" s="198"/>
    </row>
    <row r="1149" spans="2:2">
      <c r="B1149" s="198"/>
    </row>
    <row r="1150" spans="2:2">
      <c r="B1150" s="198"/>
    </row>
    <row r="1151" spans="2:2">
      <c r="B1151" s="198"/>
    </row>
    <row r="1152" spans="2:2">
      <c r="B1152" s="198"/>
    </row>
    <row r="1153" spans="2:2">
      <c r="B1153" s="198"/>
    </row>
    <row r="1154" spans="2:2">
      <c r="B1154" s="198"/>
    </row>
    <row r="1155" spans="2:2">
      <c r="B1155" s="198"/>
    </row>
    <row r="1156" spans="2:2">
      <c r="B1156" s="198"/>
    </row>
    <row r="1157" spans="2:2">
      <c r="B1157" s="198"/>
    </row>
    <row r="1158" spans="2:2">
      <c r="B1158" s="198"/>
    </row>
    <row r="1159" spans="2:2">
      <c r="B1159" s="198"/>
    </row>
    <row r="1160" spans="2:2">
      <c r="B1160" s="198"/>
    </row>
    <row r="1161" spans="2:2">
      <c r="B1161" s="198"/>
    </row>
    <row r="1162" spans="2:2">
      <c r="B1162" s="198"/>
    </row>
    <row r="1163" spans="2:2">
      <c r="B1163" s="198"/>
    </row>
    <row r="1164" spans="2:2">
      <c r="B1164" s="198"/>
    </row>
    <row r="1165" spans="2:2">
      <c r="B1165" s="198"/>
    </row>
    <row r="1166" spans="2:2">
      <c r="B1166" s="198"/>
    </row>
    <row r="1167" spans="2:2">
      <c r="B1167" s="198"/>
    </row>
    <row r="1168" spans="2:2">
      <c r="B1168" s="198"/>
    </row>
    <row r="1169" spans="2:2">
      <c r="B1169" s="198"/>
    </row>
    <row r="1170" spans="2:2">
      <c r="B1170" s="198"/>
    </row>
    <row r="1171" spans="2:2">
      <c r="B1171" s="198"/>
    </row>
    <row r="1172" spans="2:2">
      <c r="B1172" s="198"/>
    </row>
    <row r="1173" spans="2:2">
      <c r="B1173" s="198"/>
    </row>
    <row r="1174" spans="2:2">
      <c r="B1174" s="198"/>
    </row>
    <row r="1175" spans="2:2">
      <c r="B1175" s="198"/>
    </row>
    <row r="1176" spans="2:2">
      <c r="B1176" s="198"/>
    </row>
    <row r="1177" spans="2:2">
      <c r="B1177" s="198"/>
    </row>
    <row r="1178" spans="2:2">
      <c r="B1178" s="198"/>
    </row>
    <row r="1179" spans="2:2">
      <c r="B1179" s="198"/>
    </row>
    <row r="1180" spans="2:2">
      <c r="B1180" s="198"/>
    </row>
    <row r="1181" spans="2:2">
      <c r="B1181" s="198"/>
    </row>
    <row r="1182" spans="2:2">
      <c r="B1182" s="198"/>
    </row>
    <row r="1183" spans="2:2">
      <c r="B1183" s="198"/>
    </row>
    <row r="1184" spans="2:2">
      <c r="B1184" s="198"/>
    </row>
    <row r="1185" spans="2:2">
      <c r="B1185" s="198"/>
    </row>
    <row r="1186" spans="2:2">
      <c r="B1186" s="198"/>
    </row>
    <row r="1187" spans="2:2">
      <c r="B1187" s="198"/>
    </row>
    <row r="1188" spans="2:2">
      <c r="B1188" s="198"/>
    </row>
    <row r="1189" spans="2:2">
      <c r="B1189" s="198"/>
    </row>
    <row r="1190" spans="2:2">
      <c r="B1190" s="198"/>
    </row>
    <row r="1191" spans="2:2">
      <c r="B1191" s="198"/>
    </row>
    <row r="1192" spans="2:2">
      <c r="B1192" s="198"/>
    </row>
    <row r="1193" spans="2:2">
      <c r="B1193" s="198"/>
    </row>
    <row r="1194" spans="2:2">
      <c r="B1194" s="198"/>
    </row>
    <row r="1195" spans="2:2">
      <c r="B1195" s="198"/>
    </row>
    <row r="1196" spans="2:2">
      <c r="B1196" s="198"/>
    </row>
    <row r="1197" spans="2:2">
      <c r="B1197" s="198"/>
    </row>
    <row r="1198" spans="2:2">
      <c r="B1198" s="198"/>
    </row>
    <row r="1199" spans="2:2">
      <c r="B1199" s="198"/>
    </row>
    <row r="1200" spans="2:2">
      <c r="B1200" s="198"/>
    </row>
    <row r="1201" spans="2:2">
      <c r="B1201" s="198"/>
    </row>
    <row r="1202" spans="2:2">
      <c r="B1202" s="198"/>
    </row>
    <row r="1203" spans="2:2">
      <c r="B1203" s="198"/>
    </row>
    <row r="1204" spans="2:2">
      <c r="B1204" s="198"/>
    </row>
    <row r="1205" spans="2:2">
      <c r="B1205" s="198"/>
    </row>
    <row r="1206" spans="2:2">
      <c r="B1206" s="198"/>
    </row>
    <row r="1207" spans="2:2">
      <c r="B1207" s="198"/>
    </row>
    <row r="1208" spans="2:2">
      <c r="B1208" s="198"/>
    </row>
    <row r="1209" spans="2:2">
      <c r="B1209" s="198"/>
    </row>
    <row r="1210" spans="2:2">
      <c r="B1210" s="198"/>
    </row>
    <row r="1211" spans="2:2">
      <c r="B1211" s="198"/>
    </row>
    <row r="1212" spans="2:2">
      <c r="B1212" s="198"/>
    </row>
    <row r="1213" spans="2:2">
      <c r="B1213" s="198"/>
    </row>
    <row r="1214" spans="2:2">
      <c r="B1214" s="198"/>
    </row>
    <row r="1215" spans="2:2">
      <c r="B1215" s="198"/>
    </row>
    <row r="1216" spans="2:2">
      <c r="B1216" s="198"/>
    </row>
    <row r="1217" spans="2:2">
      <c r="B1217" s="198"/>
    </row>
    <row r="1218" spans="2:2">
      <c r="B1218" s="198"/>
    </row>
    <row r="1219" spans="2:2">
      <c r="B1219" s="198"/>
    </row>
    <row r="1220" spans="2:2">
      <c r="B1220" s="198"/>
    </row>
    <row r="1221" spans="2:2">
      <c r="B1221" s="198"/>
    </row>
    <row r="1222" spans="2:2">
      <c r="B1222" s="198"/>
    </row>
    <row r="1223" spans="2:2">
      <c r="B1223" s="198"/>
    </row>
    <row r="1224" spans="2:2">
      <c r="B1224" s="198"/>
    </row>
    <row r="1225" spans="2:2">
      <c r="B1225" s="198"/>
    </row>
    <row r="1226" spans="2:2">
      <c r="B1226" s="198"/>
    </row>
    <row r="1227" spans="2:2">
      <c r="B1227" s="198"/>
    </row>
    <row r="1228" spans="2:2">
      <c r="B1228" s="198"/>
    </row>
    <row r="1229" spans="2:2">
      <c r="B1229" s="198"/>
    </row>
    <row r="1230" spans="2:2">
      <c r="B1230" s="198"/>
    </row>
    <row r="1231" spans="2:2">
      <c r="B1231" s="198"/>
    </row>
    <row r="1232" spans="2:2">
      <c r="B1232" s="198"/>
    </row>
    <row r="1233" spans="2:2">
      <c r="B1233" s="198"/>
    </row>
    <row r="1234" spans="2:2">
      <c r="B1234" s="198"/>
    </row>
    <row r="1235" spans="2:2">
      <c r="B1235" s="198"/>
    </row>
    <row r="1236" spans="2:2">
      <c r="B1236" s="198"/>
    </row>
    <row r="1237" spans="2:2">
      <c r="B1237" s="198"/>
    </row>
    <row r="1238" spans="2:2">
      <c r="B1238" s="198"/>
    </row>
    <row r="1239" spans="2:2">
      <c r="B1239" s="198"/>
    </row>
    <row r="1240" spans="2:2">
      <c r="B1240" s="198"/>
    </row>
    <row r="1241" spans="2:2">
      <c r="B1241" s="198"/>
    </row>
    <row r="1242" spans="2:2">
      <c r="B1242" s="198"/>
    </row>
    <row r="1243" spans="2:2">
      <c r="B1243" s="198"/>
    </row>
    <row r="1244" spans="2:2">
      <c r="B1244" s="198"/>
    </row>
    <row r="1245" spans="2:2">
      <c r="B1245" s="198"/>
    </row>
    <row r="1246" spans="2:2">
      <c r="B1246" s="198"/>
    </row>
    <row r="1247" spans="2:2">
      <c r="B1247" s="198"/>
    </row>
    <row r="1248" spans="2:2">
      <c r="B1248" s="198"/>
    </row>
    <row r="1249" spans="2:2">
      <c r="B1249" s="198"/>
    </row>
    <row r="1250" spans="2:2">
      <c r="B1250" s="198"/>
    </row>
    <row r="1251" spans="2:2">
      <c r="B1251" s="198"/>
    </row>
    <row r="1252" spans="2:2">
      <c r="B1252" s="198"/>
    </row>
    <row r="1253" spans="2:2">
      <c r="B1253" s="198"/>
    </row>
    <row r="1254" spans="2:2">
      <c r="B1254" s="198"/>
    </row>
    <row r="1255" spans="2:2">
      <c r="B1255" s="198"/>
    </row>
    <row r="1256" spans="2:2">
      <c r="B1256" s="198"/>
    </row>
    <row r="1257" spans="2:2">
      <c r="B1257" s="198"/>
    </row>
    <row r="1258" spans="2:2">
      <c r="B1258" s="198"/>
    </row>
    <row r="1259" spans="2:2">
      <c r="B1259" s="198"/>
    </row>
    <row r="1260" spans="2:2">
      <c r="B1260" s="198"/>
    </row>
    <row r="1261" spans="2:2">
      <c r="B1261" s="198"/>
    </row>
    <row r="1262" spans="2:2">
      <c r="B1262" s="198"/>
    </row>
    <row r="1263" spans="2:2">
      <c r="B1263" s="198"/>
    </row>
    <row r="1264" spans="2:2">
      <c r="B1264" s="198"/>
    </row>
    <row r="1265" spans="2:2">
      <c r="B1265" s="198"/>
    </row>
    <row r="1266" spans="2:2">
      <c r="B1266" s="198"/>
    </row>
    <row r="1267" spans="2:2">
      <c r="B1267" s="198"/>
    </row>
    <row r="1268" spans="2:2">
      <c r="B1268" s="198"/>
    </row>
    <row r="1269" spans="2:2">
      <c r="B1269" s="198"/>
    </row>
    <row r="1270" spans="2:2">
      <c r="B1270" s="198"/>
    </row>
    <row r="1271" spans="2:2">
      <c r="B1271" s="198"/>
    </row>
    <row r="1272" spans="2:2">
      <c r="B1272" s="198"/>
    </row>
    <row r="1273" spans="2:2">
      <c r="B1273" s="198"/>
    </row>
    <row r="1274" spans="2:2">
      <c r="B1274" s="198"/>
    </row>
    <row r="1275" spans="2:2">
      <c r="B1275" s="198"/>
    </row>
    <row r="1276" spans="2:2">
      <c r="B1276" s="198"/>
    </row>
    <row r="1277" spans="2:2">
      <c r="B1277" s="198"/>
    </row>
    <row r="1278" spans="2:2">
      <c r="B1278" s="198"/>
    </row>
    <row r="1279" spans="2:2">
      <c r="B1279" s="198"/>
    </row>
    <row r="1280" spans="2:2">
      <c r="B1280" s="198"/>
    </row>
    <row r="1281" spans="2:2">
      <c r="B1281" s="198"/>
    </row>
    <row r="1282" spans="2:2">
      <c r="B1282" s="198"/>
    </row>
    <row r="1283" spans="2:2">
      <c r="B1283" s="198"/>
    </row>
    <row r="1284" spans="2:2">
      <c r="B1284" s="198"/>
    </row>
  </sheetData>
  <mergeCells count="4">
    <mergeCell ref="A2:N2"/>
    <mergeCell ref="C4:N4"/>
    <mergeCell ref="A4:A5"/>
    <mergeCell ref="B4:B5"/>
  </mergeCells>
  <pageMargins left="0.75" right="0.75" top="1" bottom="1" header="0.51" footer="0.5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0"/>
  <sheetViews>
    <sheetView workbookViewId="0">
      <selection activeCell="N18" sqref="N18"/>
    </sheetView>
  </sheetViews>
  <sheetFormatPr defaultColWidth="9" defaultRowHeight="13.5"/>
  <cols>
    <col min="1" max="1" width="32.25" style="130" customWidth="1"/>
    <col min="2" max="2" width="5.875" style="130" customWidth="1"/>
    <col min="3" max="8" width="8.75" style="130" customWidth="1"/>
    <col min="9" max="9" width="32.25" style="130" customWidth="1"/>
    <col min="10" max="10" width="5.875" style="130" customWidth="1"/>
    <col min="11" max="16" width="8.375" style="130" customWidth="1"/>
    <col min="17" max="17" width="7.625" style="130" customWidth="1"/>
    <col min="18" max="16384" width="9" style="130"/>
  </cols>
  <sheetData>
    <row r="1" ht="23.1" customHeight="1" spans="1:17">
      <c r="A1" s="166" t="s">
        <v>3038</v>
      </c>
      <c r="B1" s="149" t="s">
        <v>47</v>
      </c>
      <c r="C1" s="149" t="s">
        <v>47</v>
      </c>
      <c r="D1" s="149" t="s">
        <v>47</v>
      </c>
      <c r="E1" s="149" t="s">
        <v>47</v>
      </c>
      <c r="F1" s="149" t="s">
        <v>47</v>
      </c>
      <c r="G1" s="149" t="s">
        <v>47</v>
      </c>
      <c r="H1" s="149" t="s">
        <v>47</v>
      </c>
      <c r="I1" s="149" t="s">
        <v>47</v>
      </c>
      <c r="J1" s="149" t="s">
        <v>47</v>
      </c>
      <c r="K1" s="149" t="s">
        <v>47</v>
      </c>
      <c r="L1" s="149" t="s">
        <v>47</v>
      </c>
      <c r="M1" s="149" t="s">
        <v>47</v>
      </c>
      <c r="N1" s="149" t="s">
        <v>47</v>
      </c>
      <c r="O1" s="149" t="s">
        <v>47</v>
      </c>
      <c r="P1" s="149" t="s">
        <v>47</v>
      </c>
      <c r="Q1" s="164" t="s">
        <v>47</v>
      </c>
    </row>
    <row r="2" ht="30" customHeight="1" spans="1:17">
      <c r="A2" s="167" t="s">
        <v>3039</v>
      </c>
      <c r="B2" s="167" t="s">
        <v>47</v>
      </c>
      <c r="C2" s="167" t="s">
        <v>47</v>
      </c>
      <c r="D2" s="167" t="s">
        <v>47</v>
      </c>
      <c r="E2" s="167" t="s">
        <v>47</v>
      </c>
      <c r="F2" s="167" t="s">
        <v>47</v>
      </c>
      <c r="G2" s="167" t="s">
        <v>47</v>
      </c>
      <c r="H2" s="167" t="s">
        <v>47</v>
      </c>
      <c r="I2" s="167" t="s">
        <v>47</v>
      </c>
      <c r="J2" s="167" t="s">
        <v>47</v>
      </c>
      <c r="K2" s="167" t="s">
        <v>47</v>
      </c>
      <c r="L2" s="167" t="s">
        <v>47</v>
      </c>
      <c r="M2" s="167" t="s">
        <v>47</v>
      </c>
      <c r="N2" s="167" t="s">
        <v>47</v>
      </c>
      <c r="O2" s="167" t="s">
        <v>47</v>
      </c>
      <c r="P2" s="167" t="s">
        <v>47</v>
      </c>
      <c r="Q2" s="164" t="s">
        <v>47</v>
      </c>
    </row>
    <row r="3" ht="23.1" customHeight="1" spans="1:17">
      <c r="A3" s="169" t="s">
        <v>50</v>
      </c>
      <c r="B3" s="169" t="s">
        <v>47</v>
      </c>
      <c r="C3" s="169" t="s">
        <v>47</v>
      </c>
      <c r="D3" s="169" t="s">
        <v>47</v>
      </c>
      <c r="E3" s="169" t="s">
        <v>47</v>
      </c>
      <c r="F3" s="169" t="s">
        <v>47</v>
      </c>
      <c r="G3" s="169" t="s">
        <v>47</v>
      </c>
      <c r="H3" s="169" t="s">
        <v>47</v>
      </c>
      <c r="I3" s="169" t="s">
        <v>47</v>
      </c>
      <c r="J3" s="169" t="s">
        <v>47</v>
      </c>
      <c r="K3" s="169" t="s">
        <v>47</v>
      </c>
      <c r="L3" s="169" t="s">
        <v>47</v>
      </c>
      <c r="M3" s="169" t="s">
        <v>47</v>
      </c>
      <c r="N3" s="169" t="s">
        <v>47</v>
      </c>
      <c r="O3" s="169" t="s">
        <v>47</v>
      </c>
      <c r="P3" s="169" t="s">
        <v>47</v>
      </c>
      <c r="Q3" s="164" t="s">
        <v>47</v>
      </c>
    </row>
    <row r="4" ht="23.1" customHeight="1" spans="1:17">
      <c r="A4" s="153" t="s">
        <v>3040</v>
      </c>
      <c r="B4" s="156" t="s">
        <v>47</v>
      </c>
      <c r="C4" s="156" t="s">
        <v>47</v>
      </c>
      <c r="D4" s="156" t="s">
        <v>47</v>
      </c>
      <c r="E4" s="156" t="s">
        <v>47</v>
      </c>
      <c r="F4" s="156" t="s">
        <v>47</v>
      </c>
      <c r="G4" s="156" t="s">
        <v>47</v>
      </c>
      <c r="H4" s="156" t="s">
        <v>47</v>
      </c>
      <c r="I4" s="153" t="s">
        <v>3041</v>
      </c>
      <c r="J4" s="156" t="s">
        <v>47</v>
      </c>
      <c r="K4" s="156" t="s">
        <v>47</v>
      </c>
      <c r="L4" s="156" t="s">
        <v>47</v>
      </c>
      <c r="M4" s="156" t="s">
        <v>47</v>
      </c>
      <c r="N4" s="156" t="s">
        <v>47</v>
      </c>
      <c r="O4" s="156" t="s">
        <v>47</v>
      </c>
      <c r="P4" s="156" t="s">
        <v>47</v>
      </c>
      <c r="Q4" s="164" t="s">
        <v>47</v>
      </c>
    </row>
    <row r="5" ht="23.1" customHeight="1" spans="1:17">
      <c r="A5" s="153" t="s">
        <v>3042</v>
      </c>
      <c r="B5" s="153" t="s">
        <v>3043</v>
      </c>
      <c r="C5" s="153" t="s">
        <v>3044</v>
      </c>
      <c r="D5" s="156" t="s">
        <v>47</v>
      </c>
      <c r="E5" s="156" t="s">
        <v>47</v>
      </c>
      <c r="F5" s="153" t="s">
        <v>58</v>
      </c>
      <c r="G5" s="156" t="s">
        <v>47</v>
      </c>
      <c r="H5" s="156" t="s">
        <v>47</v>
      </c>
      <c r="I5" s="153" t="s">
        <v>3042</v>
      </c>
      <c r="J5" s="153" t="s">
        <v>3043</v>
      </c>
      <c r="K5" s="153" t="s">
        <v>3044</v>
      </c>
      <c r="L5" s="156" t="s">
        <v>47</v>
      </c>
      <c r="M5" s="156" t="s">
        <v>47</v>
      </c>
      <c r="N5" s="153" t="s">
        <v>58</v>
      </c>
      <c r="O5" s="156" t="s">
        <v>47</v>
      </c>
      <c r="P5" s="156" t="s">
        <v>47</v>
      </c>
      <c r="Q5" s="164" t="s">
        <v>47</v>
      </c>
    </row>
    <row r="6" ht="42" customHeight="1" spans="1:17">
      <c r="A6" s="156" t="s">
        <v>47</v>
      </c>
      <c r="B6" s="156" t="s">
        <v>47</v>
      </c>
      <c r="C6" s="153" t="s">
        <v>61</v>
      </c>
      <c r="D6" s="153" t="s">
        <v>3045</v>
      </c>
      <c r="E6" s="153" t="s">
        <v>3046</v>
      </c>
      <c r="F6" s="153" t="s">
        <v>61</v>
      </c>
      <c r="G6" s="153" t="s">
        <v>3045</v>
      </c>
      <c r="H6" s="153" t="s">
        <v>3046</v>
      </c>
      <c r="I6" s="156" t="s">
        <v>47</v>
      </c>
      <c r="J6" s="156" t="s">
        <v>47</v>
      </c>
      <c r="K6" s="153" t="s">
        <v>61</v>
      </c>
      <c r="L6" s="153" t="s">
        <v>3045</v>
      </c>
      <c r="M6" s="153" t="s">
        <v>3046</v>
      </c>
      <c r="N6" s="153" t="s">
        <v>61</v>
      </c>
      <c r="O6" s="153" t="s">
        <v>3045</v>
      </c>
      <c r="P6" s="153" t="s">
        <v>3046</v>
      </c>
      <c r="Q6" s="164" t="s">
        <v>47</v>
      </c>
    </row>
    <row r="7" ht="23.1" customHeight="1" spans="1:17">
      <c r="A7" s="153" t="s">
        <v>117</v>
      </c>
      <c r="B7" s="156" t="s">
        <v>47</v>
      </c>
      <c r="C7" s="153" t="s">
        <v>3047</v>
      </c>
      <c r="D7" s="153" t="s">
        <v>119</v>
      </c>
      <c r="E7" s="153" t="s">
        <v>120</v>
      </c>
      <c r="F7" s="153" t="s">
        <v>3048</v>
      </c>
      <c r="G7" s="153" t="s">
        <v>3049</v>
      </c>
      <c r="H7" s="153" t="s">
        <v>2463</v>
      </c>
      <c r="I7" s="153" t="s">
        <v>117</v>
      </c>
      <c r="J7" s="156" t="s">
        <v>47</v>
      </c>
      <c r="K7" s="153" t="s">
        <v>3047</v>
      </c>
      <c r="L7" s="153" t="s">
        <v>119</v>
      </c>
      <c r="M7" s="153" t="s">
        <v>120</v>
      </c>
      <c r="N7" s="153" t="s">
        <v>3048</v>
      </c>
      <c r="O7" s="153" t="s">
        <v>3049</v>
      </c>
      <c r="P7" s="153" t="s">
        <v>2463</v>
      </c>
      <c r="Q7" s="164" t="s">
        <v>47</v>
      </c>
    </row>
    <row r="8" ht="23.1" customHeight="1" spans="1:17">
      <c r="A8" s="156" t="s">
        <v>3050</v>
      </c>
      <c r="B8" s="153" t="s">
        <v>118</v>
      </c>
      <c r="C8" s="158">
        <f>SUM(D8:E8)</f>
        <v>0</v>
      </c>
      <c r="D8" s="160"/>
      <c r="E8" s="160"/>
      <c r="F8" s="158">
        <f>SUM(G8:H8)</f>
        <v>200</v>
      </c>
      <c r="G8" s="160"/>
      <c r="H8" s="160">
        <v>200</v>
      </c>
      <c r="I8" s="156" t="s">
        <v>3051</v>
      </c>
      <c r="J8" s="153" t="s">
        <v>2405</v>
      </c>
      <c r="K8" s="158">
        <f>SUM(L8:M8)</f>
        <v>0</v>
      </c>
      <c r="L8" s="160"/>
      <c r="M8" s="160"/>
      <c r="N8" s="158">
        <f>SUM(O8:P8)</f>
        <v>7</v>
      </c>
      <c r="O8" s="160"/>
      <c r="P8" s="160">
        <v>7</v>
      </c>
      <c r="Q8" s="164" t="s">
        <v>47</v>
      </c>
    </row>
    <row r="9" ht="23.1" customHeight="1" spans="1:17">
      <c r="A9" s="156" t="s">
        <v>3052</v>
      </c>
      <c r="B9" s="153" t="s">
        <v>119</v>
      </c>
      <c r="C9" s="158">
        <f>SUM(D9:E9)</f>
        <v>0</v>
      </c>
      <c r="D9" s="160"/>
      <c r="E9" s="160"/>
      <c r="F9" s="158">
        <f>SUM(G9:H9)</f>
        <v>0</v>
      </c>
      <c r="G9" s="160"/>
      <c r="H9" s="160"/>
      <c r="I9" s="156" t="s">
        <v>3053</v>
      </c>
      <c r="J9" s="153" t="s">
        <v>2383</v>
      </c>
      <c r="K9" s="158">
        <f>SUM(L9:M9)</f>
        <v>0</v>
      </c>
      <c r="L9" s="160"/>
      <c r="M9" s="160"/>
      <c r="N9" s="158">
        <f>SUM(O9:P9)</f>
        <v>0</v>
      </c>
      <c r="O9" s="160"/>
      <c r="P9" s="160"/>
      <c r="Q9" s="164" t="s">
        <v>47</v>
      </c>
    </row>
    <row r="10" ht="23.1" customHeight="1" spans="1:17">
      <c r="A10" s="156" t="s">
        <v>3054</v>
      </c>
      <c r="B10" s="153" t="s">
        <v>120</v>
      </c>
      <c r="C10" s="158">
        <f>SUM(D10:E10)</f>
        <v>50</v>
      </c>
      <c r="D10" s="160"/>
      <c r="E10" s="160">
        <v>50</v>
      </c>
      <c r="F10" s="158">
        <f>SUM(G10:H10)</f>
        <v>0</v>
      </c>
      <c r="G10" s="160"/>
      <c r="H10" s="160"/>
      <c r="I10" s="156" t="s">
        <v>3055</v>
      </c>
      <c r="J10" s="153" t="s">
        <v>2385</v>
      </c>
      <c r="K10" s="158">
        <f>SUM(L10:M10)</f>
        <v>0</v>
      </c>
      <c r="L10" s="160"/>
      <c r="M10" s="160"/>
      <c r="N10" s="158">
        <f>SUM(O10:P10)</f>
        <v>0</v>
      </c>
      <c r="O10" s="160"/>
      <c r="P10" s="160"/>
      <c r="Q10" s="164" t="s">
        <v>47</v>
      </c>
    </row>
    <row r="11" ht="23.1" customHeight="1" spans="1:17">
      <c r="A11" s="156" t="s">
        <v>3056</v>
      </c>
      <c r="B11" s="153" t="s">
        <v>121</v>
      </c>
      <c r="C11" s="158">
        <f>SUM(D11:E11)</f>
        <v>0</v>
      </c>
      <c r="D11" s="160"/>
      <c r="E11" s="160"/>
      <c r="F11" s="158">
        <f>SUM(G11:H11)</f>
        <v>0</v>
      </c>
      <c r="G11" s="160"/>
      <c r="H11" s="160"/>
      <c r="I11" s="156" t="s">
        <v>3057</v>
      </c>
      <c r="J11" s="153" t="s">
        <v>2407</v>
      </c>
      <c r="K11" s="158">
        <f>SUM(L11:M11)</f>
        <v>25</v>
      </c>
      <c r="L11" s="160"/>
      <c r="M11" s="160">
        <v>25</v>
      </c>
      <c r="N11" s="158">
        <f>SUM(O11:P11)</f>
        <v>10</v>
      </c>
      <c r="O11" s="160"/>
      <c r="P11" s="160">
        <v>10</v>
      </c>
      <c r="Q11" s="164" t="s">
        <v>47</v>
      </c>
    </row>
    <row r="12" ht="23.1" customHeight="1" spans="1:17">
      <c r="A12" s="156" t="s">
        <v>3058</v>
      </c>
      <c r="B12" s="153" t="s">
        <v>3049</v>
      </c>
      <c r="C12" s="158">
        <f>SUM(D12:E12)</f>
        <v>0</v>
      </c>
      <c r="D12" s="160"/>
      <c r="E12" s="160"/>
      <c r="F12" s="158">
        <f>SUM(G12:H12)</f>
        <v>0</v>
      </c>
      <c r="G12" s="160"/>
      <c r="H12" s="160"/>
      <c r="I12" s="156" t="s">
        <v>47</v>
      </c>
      <c r="J12" s="153" t="s">
        <v>47</v>
      </c>
      <c r="K12" s="163" t="s">
        <v>47</v>
      </c>
      <c r="L12" s="163" t="s">
        <v>47</v>
      </c>
      <c r="M12" s="163" t="s">
        <v>47</v>
      </c>
      <c r="N12" s="163" t="s">
        <v>47</v>
      </c>
      <c r="O12" s="163" t="s">
        <v>47</v>
      </c>
      <c r="P12" s="163" t="s">
        <v>47</v>
      </c>
      <c r="Q12" s="164" t="s">
        <v>47</v>
      </c>
    </row>
    <row r="13" ht="23.1" customHeight="1" spans="1:17">
      <c r="A13" s="156" t="s">
        <v>47</v>
      </c>
      <c r="B13" s="153" t="s">
        <v>47</v>
      </c>
      <c r="C13" s="174"/>
      <c r="D13" s="163" t="s">
        <v>47</v>
      </c>
      <c r="E13" s="163" t="s">
        <v>47</v>
      </c>
      <c r="F13" s="163" t="s">
        <v>47</v>
      </c>
      <c r="G13" s="163" t="s">
        <v>47</v>
      </c>
      <c r="H13" s="163" t="s">
        <v>47</v>
      </c>
      <c r="I13" s="156" t="s">
        <v>47</v>
      </c>
      <c r="J13" s="153" t="s">
        <v>47</v>
      </c>
      <c r="K13" s="163" t="s">
        <v>47</v>
      </c>
      <c r="L13" s="163" t="s">
        <v>47</v>
      </c>
      <c r="M13" s="163" t="s">
        <v>47</v>
      </c>
      <c r="N13" s="163" t="s">
        <v>47</v>
      </c>
      <c r="O13" s="163" t="s">
        <v>47</v>
      </c>
      <c r="P13" s="163" t="s">
        <v>47</v>
      </c>
      <c r="Q13" s="164" t="s">
        <v>47</v>
      </c>
    </row>
    <row r="14" ht="23.1" customHeight="1" spans="1:17">
      <c r="A14" s="153" t="s">
        <v>3059</v>
      </c>
      <c r="B14" s="153" t="s">
        <v>2463</v>
      </c>
      <c r="C14" s="175">
        <f>SUM(D14:E14)</f>
        <v>50</v>
      </c>
      <c r="D14" s="158">
        <f>SUM(D8:D12)</f>
        <v>0</v>
      </c>
      <c r="E14" s="158">
        <f>SUM(E8:E12)</f>
        <v>50</v>
      </c>
      <c r="F14" s="158">
        <f>SUM(G14:H14)</f>
        <v>200</v>
      </c>
      <c r="G14" s="158">
        <f>SUM(G8:G12)</f>
        <v>0</v>
      </c>
      <c r="H14" s="158">
        <f>SUM(H8:H12)</f>
        <v>200</v>
      </c>
      <c r="I14" s="153" t="s">
        <v>3060</v>
      </c>
      <c r="J14" s="153" t="s">
        <v>2413</v>
      </c>
      <c r="K14" s="158">
        <f t="shared" ref="K14:K19" si="0">SUM(L14:M14)</f>
        <v>25</v>
      </c>
      <c r="L14" s="158">
        <f>SUM(L8:L11)</f>
        <v>0</v>
      </c>
      <c r="M14" s="158">
        <f>SUM(M8:M11)</f>
        <v>25</v>
      </c>
      <c r="N14" s="158">
        <f t="shared" ref="N14:N19" si="1">SUM(O14:P14)</f>
        <v>17</v>
      </c>
      <c r="O14" s="158">
        <f>SUM(O8:O11)</f>
        <v>0</v>
      </c>
      <c r="P14" s="158">
        <f>SUM(P8:P11)</f>
        <v>17</v>
      </c>
      <c r="Q14" s="164" t="s">
        <v>47</v>
      </c>
    </row>
    <row r="15" ht="23.1" customHeight="1" spans="1:17">
      <c r="A15" s="156" t="s">
        <v>3061</v>
      </c>
      <c r="B15" s="153" t="s">
        <v>2464</v>
      </c>
      <c r="C15" s="158">
        <f>SUM(D15:E15)</f>
        <v>7</v>
      </c>
      <c r="D15" s="160"/>
      <c r="E15" s="160">
        <v>7</v>
      </c>
      <c r="F15" s="158">
        <f>SUM(G15:H15)</f>
        <v>0</v>
      </c>
      <c r="G15" s="160"/>
      <c r="H15" s="160"/>
      <c r="I15" s="156" t="s">
        <v>3062</v>
      </c>
      <c r="J15" s="153" t="s">
        <v>2415</v>
      </c>
      <c r="K15" s="158">
        <f t="shared" si="0"/>
        <v>0</v>
      </c>
      <c r="L15" s="160"/>
      <c r="M15" s="160"/>
      <c r="N15" s="158">
        <f t="shared" si="1"/>
        <v>0</v>
      </c>
      <c r="O15" s="160"/>
      <c r="P15" s="160"/>
      <c r="Q15" s="164" t="s">
        <v>47</v>
      </c>
    </row>
    <row r="16" ht="23.1" customHeight="1" spans="1:17">
      <c r="A16" s="156" t="s">
        <v>3063</v>
      </c>
      <c r="B16" s="153" t="s">
        <v>2465</v>
      </c>
      <c r="C16" s="158">
        <f>SUM(D16:E16)</f>
        <v>0</v>
      </c>
      <c r="D16" s="160"/>
      <c r="E16" s="160"/>
      <c r="F16" s="158">
        <f>SUM(G16:H16)</f>
        <v>0</v>
      </c>
      <c r="G16" s="160"/>
      <c r="H16" s="160"/>
      <c r="I16" s="156" t="s">
        <v>3064</v>
      </c>
      <c r="J16" s="153" t="s">
        <v>2424</v>
      </c>
      <c r="K16" s="158">
        <f t="shared" si="0"/>
        <v>0</v>
      </c>
      <c r="L16" s="160"/>
      <c r="M16" s="160"/>
      <c r="N16" s="158">
        <f t="shared" si="1"/>
        <v>0</v>
      </c>
      <c r="O16" s="160"/>
      <c r="P16" s="160"/>
      <c r="Q16" s="164" t="s">
        <v>47</v>
      </c>
    </row>
    <row r="17" ht="23.1" customHeight="1" spans="1:17">
      <c r="A17" s="156" t="s">
        <v>3065</v>
      </c>
      <c r="B17" s="153" t="s">
        <v>2466</v>
      </c>
      <c r="C17" s="158">
        <f>SUM(D17:E17)</f>
        <v>5</v>
      </c>
      <c r="D17" s="160"/>
      <c r="E17" s="160">
        <v>5</v>
      </c>
      <c r="F17" s="158">
        <f>SUM(G17:H17)</f>
        <v>7</v>
      </c>
      <c r="G17" s="160"/>
      <c r="H17" s="160">
        <v>7</v>
      </c>
      <c r="I17" s="156" t="s">
        <v>3066</v>
      </c>
      <c r="J17" s="153" t="s">
        <v>2417</v>
      </c>
      <c r="K17" s="158">
        <f t="shared" si="0"/>
        <v>30</v>
      </c>
      <c r="L17" s="160"/>
      <c r="M17" s="160">
        <v>30</v>
      </c>
      <c r="N17" s="158">
        <f t="shared" si="1"/>
        <v>190</v>
      </c>
      <c r="O17" s="160"/>
      <c r="P17" s="160">
        <v>190</v>
      </c>
      <c r="Q17" s="164" t="s">
        <v>47</v>
      </c>
    </row>
    <row r="18" ht="23.1" customHeight="1" spans="1:17">
      <c r="A18" s="153" t="s">
        <v>47</v>
      </c>
      <c r="B18" s="153" t="s">
        <v>47</v>
      </c>
      <c r="C18" s="174"/>
      <c r="D18" s="163" t="s">
        <v>47</v>
      </c>
      <c r="E18" s="163" t="s">
        <v>47</v>
      </c>
      <c r="F18" s="163" t="s">
        <v>47</v>
      </c>
      <c r="G18" s="163" t="s">
        <v>47</v>
      </c>
      <c r="H18" s="163" t="s">
        <v>47</v>
      </c>
      <c r="I18" s="156" t="s">
        <v>3067</v>
      </c>
      <c r="J18" s="153" t="s">
        <v>3068</v>
      </c>
      <c r="K18" s="158">
        <f t="shared" si="0"/>
        <v>7</v>
      </c>
      <c r="L18" s="160"/>
      <c r="M18" s="160">
        <v>7</v>
      </c>
      <c r="N18" s="158">
        <f t="shared" si="1"/>
        <v>0</v>
      </c>
      <c r="O18" s="160"/>
      <c r="P18" s="160"/>
      <c r="Q18" s="164" t="s">
        <v>47</v>
      </c>
    </row>
    <row r="19" ht="23.1" customHeight="1" spans="1:17">
      <c r="A19" s="153" t="s">
        <v>3069</v>
      </c>
      <c r="B19" s="153" t="s">
        <v>2381</v>
      </c>
      <c r="C19" s="158">
        <f>SUM(D19:E19)</f>
        <v>62</v>
      </c>
      <c r="D19" s="158">
        <f>SUM(D14:D17)</f>
        <v>0</v>
      </c>
      <c r="E19" s="158">
        <f>SUM(E14:E17)</f>
        <v>62</v>
      </c>
      <c r="F19" s="158">
        <f>SUM(G19:H19)</f>
        <v>207</v>
      </c>
      <c r="G19" s="158">
        <f>SUM(G14:G17)</f>
        <v>0</v>
      </c>
      <c r="H19" s="158">
        <f>SUM(H14:H17)</f>
        <v>207</v>
      </c>
      <c r="I19" s="153" t="s">
        <v>3070</v>
      </c>
      <c r="J19" s="153" t="s">
        <v>3071</v>
      </c>
      <c r="K19" s="158">
        <f t="shared" si="0"/>
        <v>62</v>
      </c>
      <c r="L19" s="158">
        <f>SUM(L14:L18)</f>
        <v>0</v>
      </c>
      <c r="M19" s="158">
        <f>SUM(M14:M18)</f>
        <v>62</v>
      </c>
      <c r="N19" s="158">
        <f t="shared" si="1"/>
        <v>207</v>
      </c>
      <c r="O19" s="158">
        <f>SUM(O14:O18)</f>
        <v>0</v>
      </c>
      <c r="P19" s="158">
        <f>SUM(P14:P18)</f>
        <v>207</v>
      </c>
      <c r="Q19" s="164" t="s">
        <v>47</v>
      </c>
    </row>
    <row r="20" ht="44.1" customHeight="1" spans="1:17">
      <c r="A20" s="161" t="s">
        <v>3072</v>
      </c>
      <c r="B20" s="156" t="s">
        <v>47</v>
      </c>
      <c r="C20" s="156" t="s">
        <v>47</v>
      </c>
      <c r="D20" s="156" t="s">
        <v>47</v>
      </c>
      <c r="E20" s="156" t="s">
        <v>47</v>
      </c>
      <c r="F20" s="156" t="s">
        <v>47</v>
      </c>
      <c r="G20" s="156" t="s">
        <v>47</v>
      </c>
      <c r="H20" s="156" t="s">
        <v>47</v>
      </c>
      <c r="I20" s="156" t="s">
        <v>47</v>
      </c>
      <c r="J20" s="156" t="s">
        <v>47</v>
      </c>
      <c r="K20" s="156" t="s">
        <v>47</v>
      </c>
      <c r="L20" s="156" t="s">
        <v>47</v>
      </c>
      <c r="M20" s="156" t="s">
        <v>47</v>
      </c>
      <c r="N20" s="156" t="s">
        <v>47</v>
      </c>
      <c r="O20" s="156" t="s">
        <v>47</v>
      </c>
      <c r="P20" s="156" t="s">
        <v>47</v>
      </c>
      <c r="Q20" s="164" t="s">
        <v>47</v>
      </c>
    </row>
  </sheetData>
  <mergeCells count="13">
    <mergeCell ref="A2:P2"/>
    <mergeCell ref="A3:P3"/>
    <mergeCell ref="A4:H4"/>
    <mergeCell ref="I4:P4"/>
    <mergeCell ref="C5:E5"/>
    <mergeCell ref="F5:H5"/>
    <mergeCell ref="K5:M5"/>
    <mergeCell ref="N5:P5"/>
    <mergeCell ref="A20:P20"/>
    <mergeCell ref="A5:A6"/>
    <mergeCell ref="B5:B6"/>
    <mergeCell ref="I5:I6"/>
    <mergeCell ref="J5:J6"/>
  </mergeCells>
  <pageMargins left="0.7" right="0.7" top="0.75" bottom="0.75" header="0.3" footer="0.3"/>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1"/>
  <sheetViews>
    <sheetView workbookViewId="0">
      <selection activeCell="B4" sqref="B4:B5"/>
    </sheetView>
  </sheetViews>
  <sheetFormatPr defaultColWidth="9" defaultRowHeight="13.5"/>
  <cols>
    <col min="1" max="1" width="15.375" style="130" customWidth="1"/>
    <col min="2" max="2" width="38.875" style="130" customWidth="1"/>
    <col min="3" max="9" width="12.25" style="130" customWidth="1"/>
    <col min="10" max="16384" width="9" style="130"/>
  </cols>
  <sheetData>
    <row r="1" ht="23.1" customHeight="1" spans="1:9">
      <c r="A1" s="148" t="s">
        <v>3073</v>
      </c>
      <c r="B1" s="150" t="s">
        <v>47</v>
      </c>
      <c r="C1" s="150" t="s">
        <v>47</v>
      </c>
      <c r="D1" s="150" t="s">
        <v>47</v>
      </c>
      <c r="E1" s="150" t="s">
        <v>47</v>
      </c>
      <c r="F1" s="150" t="s">
        <v>47</v>
      </c>
      <c r="G1" s="150" t="s">
        <v>47</v>
      </c>
      <c r="H1" s="150" t="s">
        <v>47</v>
      </c>
      <c r="I1" s="150" t="s">
        <v>47</v>
      </c>
    </row>
    <row r="2" ht="36" customHeight="1" spans="1:9">
      <c r="A2" s="167" t="s">
        <v>3074</v>
      </c>
      <c r="B2" s="167" t="s">
        <v>47</v>
      </c>
      <c r="C2" s="168" t="s">
        <v>47</v>
      </c>
      <c r="D2" s="167" t="s">
        <v>47</v>
      </c>
      <c r="E2" s="167" t="s">
        <v>47</v>
      </c>
      <c r="F2" s="168" t="s">
        <v>47</v>
      </c>
      <c r="G2" s="167" t="s">
        <v>47</v>
      </c>
      <c r="H2" s="167" t="s">
        <v>47</v>
      </c>
      <c r="I2" s="168" t="s">
        <v>47</v>
      </c>
    </row>
    <row r="3" ht="23.1" customHeight="1" spans="1:9">
      <c r="A3" s="169" t="s">
        <v>50</v>
      </c>
      <c r="B3" s="169" t="s">
        <v>47</v>
      </c>
      <c r="C3" s="170" t="s">
        <v>47</v>
      </c>
      <c r="D3" s="169" t="s">
        <v>47</v>
      </c>
      <c r="E3" s="169" t="s">
        <v>47</v>
      </c>
      <c r="F3" s="170" t="s">
        <v>47</v>
      </c>
      <c r="G3" s="169" t="s">
        <v>47</v>
      </c>
      <c r="H3" s="169" t="s">
        <v>47</v>
      </c>
      <c r="I3" s="170" t="s">
        <v>47</v>
      </c>
    </row>
    <row r="4" ht="35.1" customHeight="1" spans="1:9">
      <c r="A4" s="153" t="s">
        <v>2364</v>
      </c>
      <c r="B4" s="154" t="s">
        <v>3075</v>
      </c>
      <c r="C4" s="154" t="s">
        <v>3076</v>
      </c>
      <c r="D4" s="155" t="s">
        <v>47</v>
      </c>
      <c r="E4" s="155" t="s">
        <v>47</v>
      </c>
      <c r="F4" s="154" t="s">
        <v>3077</v>
      </c>
      <c r="G4" s="155" t="s">
        <v>47</v>
      </c>
      <c r="H4" s="155" t="s">
        <v>47</v>
      </c>
      <c r="I4" s="154" t="s">
        <v>3078</v>
      </c>
    </row>
    <row r="5" ht="35.1" customHeight="1" spans="1:9">
      <c r="A5" s="156" t="s">
        <v>47</v>
      </c>
      <c r="B5" s="155" t="s">
        <v>47</v>
      </c>
      <c r="C5" s="154" t="s">
        <v>3079</v>
      </c>
      <c r="D5" s="154" t="s">
        <v>3045</v>
      </c>
      <c r="E5" s="154" t="s">
        <v>3046</v>
      </c>
      <c r="F5" s="154" t="s">
        <v>3079</v>
      </c>
      <c r="G5" s="154" t="s">
        <v>3045</v>
      </c>
      <c r="H5" s="154" t="s">
        <v>3046</v>
      </c>
      <c r="I5" s="155" t="s">
        <v>47</v>
      </c>
    </row>
    <row r="6" ht="23.1" customHeight="1" spans="1:9">
      <c r="A6" s="171" t="s">
        <v>47</v>
      </c>
      <c r="B6" s="154" t="s">
        <v>117</v>
      </c>
      <c r="C6" s="154" t="s">
        <v>3047</v>
      </c>
      <c r="D6" s="154" t="s">
        <v>119</v>
      </c>
      <c r="E6" s="154" t="s">
        <v>120</v>
      </c>
      <c r="F6" s="154" t="s">
        <v>3048</v>
      </c>
      <c r="G6" s="154" t="s">
        <v>3049</v>
      </c>
      <c r="H6" s="154" t="s">
        <v>2463</v>
      </c>
      <c r="I6" s="154" t="s">
        <v>3080</v>
      </c>
    </row>
    <row r="7" ht="23.1" customHeight="1" spans="1:9">
      <c r="A7" s="156" t="s">
        <v>3081</v>
      </c>
      <c r="B7" s="156" t="s">
        <v>3082</v>
      </c>
      <c r="C7" s="158">
        <f t="shared" ref="C7:C54" si="0">SUM(D7:E7)</f>
        <v>0</v>
      </c>
      <c r="D7" s="158">
        <f>SUM(D8:D38)</f>
        <v>0</v>
      </c>
      <c r="E7" s="158">
        <f>SUM(E8:E38)</f>
        <v>0</v>
      </c>
      <c r="F7" s="158">
        <f t="shared" ref="F7:F54" si="1">SUM(G7:H7)</f>
        <v>200</v>
      </c>
      <c r="G7" s="158">
        <f>SUM(G8:G38)</f>
        <v>0</v>
      </c>
      <c r="H7" s="158">
        <f>SUM(H8:H38)</f>
        <v>200</v>
      </c>
      <c r="I7" s="165">
        <f t="shared" ref="I7:I54" si="2">IF(ISERROR(F7/C7),,F7/C7)</f>
        <v>0</v>
      </c>
    </row>
    <row r="8" ht="23.1" customHeight="1" spans="1:9">
      <c r="A8" s="154" t="s">
        <v>3083</v>
      </c>
      <c r="B8" s="172" t="s">
        <v>3084</v>
      </c>
      <c r="C8" s="158">
        <f t="shared" si="0"/>
        <v>0</v>
      </c>
      <c r="D8" s="160"/>
      <c r="E8" s="160"/>
      <c r="F8" s="158">
        <f t="shared" si="1"/>
        <v>0</v>
      </c>
      <c r="G8" s="160"/>
      <c r="H8" s="160"/>
      <c r="I8" s="165">
        <f t="shared" si="2"/>
        <v>0</v>
      </c>
    </row>
    <row r="9" ht="23.1" customHeight="1" spans="1:9">
      <c r="A9" s="154" t="s">
        <v>3085</v>
      </c>
      <c r="B9" s="172" t="s">
        <v>3086</v>
      </c>
      <c r="C9" s="158">
        <f t="shared" si="0"/>
        <v>0</v>
      </c>
      <c r="D9" s="160"/>
      <c r="E9" s="160"/>
      <c r="F9" s="158">
        <f t="shared" si="1"/>
        <v>0</v>
      </c>
      <c r="G9" s="160"/>
      <c r="H9" s="160"/>
      <c r="I9" s="165">
        <f t="shared" si="2"/>
        <v>0</v>
      </c>
    </row>
    <row r="10" ht="23.1" customHeight="1" spans="1:9">
      <c r="A10" s="154" t="s">
        <v>3087</v>
      </c>
      <c r="B10" s="172" t="s">
        <v>3088</v>
      </c>
      <c r="C10" s="158">
        <f t="shared" si="0"/>
        <v>0</v>
      </c>
      <c r="D10" s="160"/>
      <c r="E10" s="160"/>
      <c r="F10" s="158">
        <f t="shared" si="1"/>
        <v>0</v>
      </c>
      <c r="G10" s="160"/>
      <c r="H10" s="160"/>
      <c r="I10" s="165">
        <f t="shared" si="2"/>
        <v>0</v>
      </c>
    </row>
    <row r="11" ht="23.1" customHeight="1" spans="1:9">
      <c r="A11" s="154" t="s">
        <v>3089</v>
      </c>
      <c r="B11" s="172" t="s">
        <v>3090</v>
      </c>
      <c r="C11" s="158">
        <f t="shared" si="0"/>
        <v>0</v>
      </c>
      <c r="D11" s="160"/>
      <c r="E11" s="160"/>
      <c r="F11" s="158">
        <f t="shared" si="1"/>
        <v>0</v>
      </c>
      <c r="G11" s="160"/>
      <c r="H11" s="160"/>
      <c r="I11" s="165">
        <f t="shared" si="2"/>
        <v>0</v>
      </c>
    </row>
    <row r="12" ht="23.1" customHeight="1" spans="1:9">
      <c r="A12" s="154" t="s">
        <v>3091</v>
      </c>
      <c r="B12" s="172" t="s">
        <v>3092</v>
      </c>
      <c r="C12" s="158">
        <f t="shared" si="0"/>
        <v>0</v>
      </c>
      <c r="D12" s="160"/>
      <c r="E12" s="160"/>
      <c r="F12" s="158">
        <f t="shared" si="1"/>
        <v>0</v>
      </c>
      <c r="G12" s="160"/>
      <c r="H12" s="160"/>
      <c r="I12" s="165">
        <f t="shared" si="2"/>
        <v>0</v>
      </c>
    </row>
    <row r="13" ht="23.1" customHeight="1" spans="1:9">
      <c r="A13" s="154" t="s">
        <v>3093</v>
      </c>
      <c r="B13" s="172" t="s">
        <v>3094</v>
      </c>
      <c r="C13" s="158">
        <f t="shared" si="0"/>
        <v>0</v>
      </c>
      <c r="D13" s="160"/>
      <c r="E13" s="160"/>
      <c r="F13" s="158">
        <f t="shared" si="1"/>
        <v>0</v>
      </c>
      <c r="G13" s="160"/>
      <c r="H13" s="160"/>
      <c r="I13" s="165">
        <f t="shared" si="2"/>
        <v>0</v>
      </c>
    </row>
    <row r="14" ht="23.1" customHeight="1" spans="1:9">
      <c r="A14" s="154" t="s">
        <v>3095</v>
      </c>
      <c r="B14" s="172" t="s">
        <v>3096</v>
      </c>
      <c r="C14" s="158">
        <f t="shared" si="0"/>
        <v>0</v>
      </c>
      <c r="D14" s="160"/>
      <c r="E14" s="160"/>
      <c r="F14" s="158">
        <f t="shared" si="1"/>
        <v>0</v>
      </c>
      <c r="G14" s="160"/>
      <c r="H14" s="160"/>
      <c r="I14" s="165">
        <f t="shared" si="2"/>
        <v>0</v>
      </c>
    </row>
    <row r="15" ht="23.1" customHeight="1" spans="1:9">
      <c r="A15" s="154" t="s">
        <v>3097</v>
      </c>
      <c r="B15" s="172" t="s">
        <v>3098</v>
      </c>
      <c r="C15" s="158">
        <f t="shared" si="0"/>
        <v>0</v>
      </c>
      <c r="D15" s="160"/>
      <c r="E15" s="160"/>
      <c r="F15" s="158">
        <f t="shared" si="1"/>
        <v>0</v>
      </c>
      <c r="G15" s="160"/>
      <c r="H15" s="160"/>
      <c r="I15" s="165">
        <f t="shared" si="2"/>
        <v>0</v>
      </c>
    </row>
    <row r="16" ht="23.1" customHeight="1" spans="1:9">
      <c r="A16" s="154" t="s">
        <v>3099</v>
      </c>
      <c r="B16" s="172" t="s">
        <v>3100</v>
      </c>
      <c r="C16" s="158">
        <f t="shared" si="0"/>
        <v>0</v>
      </c>
      <c r="D16" s="160"/>
      <c r="E16" s="160"/>
      <c r="F16" s="158">
        <f t="shared" si="1"/>
        <v>0</v>
      </c>
      <c r="G16" s="160"/>
      <c r="H16" s="160"/>
      <c r="I16" s="165">
        <f t="shared" si="2"/>
        <v>0</v>
      </c>
    </row>
    <row r="17" ht="23.1" customHeight="1" spans="1:9">
      <c r="A17" s="154" t="s">
        <v>3101</v>
      </c>
      <c r="B17" s="159" t="s">
        <v>3102</v>
      </c>
      <c r="C17" s="158">
        <f t="shared" si="0"/>
        <v>0</v>
      </c>
      <c r="D17" s="160"/>
      <c r="E17" s="160"/>
      <c r="F17" s="158">
        <f t="shared" si="1"/>
        <v>0</v>
      </c>
      <c r="G17" s="160"/>
      <c r="H17" s="160"/>
      <c r="I17" s="165">
        <f t="shared" si="2"/>
        <v>0</v>
      </c>
    </row>
    <row r="18" ht="23.1" customHeight="1" spans="1:9">
      <c r="A18" s="154" t="s">
        <v>3103</v>
      </c>
      <c r="B18" s="172" t="s">
        <v>3104</v>
      </c>
      <c r="C18" s="158">
        <f t="shared" si="0"/>
        <v>0</v>
      </c>
      <c r="D18" s="160"/>
      <c r="E18" s="160"/>
      <c r="F18" s="158">
        <f t="shared" si="1"/>
        <v>0</v>
      </c>
      <c r="G18" s="160"/>
      <c r="H18" s="160"/>
      <c r="I18" s="165">
        <f t="shared" si="2"/>
        <v>0</v>
      </c>
    </row>
    <row r="19" ht="23.1" customHeight="1" spans="1:9">
      <c r="A19" s="154" t="s">
        <v>3105</v>
      </c>
      <c r="B19" s="172" t="s">
        <v>3106</v>
      </c>
      <c r="C19" s="158">
        <f t="shared" si="0"/>
        <v>0</v>
      </c>
      <c r="D19" s="160"/>
      <c r="E19" s="160"/>
      <c r="F19" s="158">
        <f t="shared" si="1"/>
        <v>0</v>
      </c>
      <c r="G19" s="160"/>
      <c r="H19" s="160"/>
      <c r="I19" s="165">
        <f t="shared" si="2"/>
        <v>0</v>
      </c>
    </row>
    <row r="20" ht="23.1" customHeight="1" spans="1:9">
      <c r="A20" s="154" t="s">
        <v>3107</v>
      </c>
      <c r="B20" s="172" t="s">
        <v>3108</v>
      </c>
      <c r="C20" s="158">
        <f t="shared" si="0"/>
        <v>0</v>
      </c>
      <c r="D20" s="160"/>
      <c r="E20" s="160"/>
      <c r="F20" s="158">
        <f t="shared" si="1"/>
        <v>0</v>
      </c>
      <c r="G20" s="160"/>
      <c r="H20" s="160"/>
      <c r="I20" s="165">
        <f t="shared" si="2"/>
        <v>0</v>
      </c>
    </row>
    <row r="21" ht="23.1" customHeight="1" spans="1:9">
      <c r="A21" s="154" t="s">
        <v>3109</v>
      </c>
      <c r="B21" s="172" t="s">
        <v>3110</v>
      </c>
      <c r="C21" s="158">
        <f t="shared" si="0"/>
        <v>0</v>
      </c>
      <c r="D21" s="160"/>
      <c r="E21" s="160"/>
      <c r="F21" s="158">
        <f t="shared" si="1"/>
        <v>0</v>
      </c>
      <c r="G21" s="160"/>
      <c r="H21" s="160"/>
      <c r="I21" s="165">
        <f t="shared" si="2"/>
        <v>0</v>
      </c>
    </row>
    <row r="22" ht="23.1" customHeight="1" spans="1:9">
      <c r="A22" s="154" t="s">
        <v>3111</v>
      </c>
      <c r="B22" s="172" t="s">
        <v>3112</v>
      </c>
      <c r="C22" s="158">
        <f t="shared" si="0"/>
        <v>0</v>
      </c>
      <c r="D22" s="160"/>
      <c r="E22" s="160"/>
      <c r="F22" s="158">
        <f t="shared" si="1"/>
        <v>0</v>
      </c>
      <c r="G22" s="160"/>
      <c r="H22" s="160"/>
      <c r="I22" s="165">
        <f t="shared" si="2"/>
        <v>0</v>
      </c>
    </row>
    <row r="23" ht="23.1" customHeight="1" spans="1:9">
      <c r="A23" s="154" t="s">
        <v>3113</v>
      </c>
      <c r="B23" s="172" t="s">
        <v>3114</v>
      </c>
      <c r="C23" s="158">
        <f t="shared" si="0"/>
        <v>0</v>
      </c>
      <c r="D23" s="160"/>
      <c r="E23" s="160"/>
      <c r="F23" s="158">
        <f t="shared" si="1"/>
        <v>0</v>
      </c>
      <c r="G23" s="160"/>
      <c r="H23" s="160"/>
      <c r="I23" s="165">
        <f t="shared" si="2"/>
        <v>0</v>
      </c>
    </row>
    <row r="24" ht="23.1" customHeight="1" spans="1:9">
      <c r="A24" s="154" t="s">
        <v>3115</v>
      </c>
      <c r="B24" s="172" t="s">
        <v>3116</v>
      </c>
      <c r="C24" s="158">
        <f t="shared" si="0"/>
        <v>0</v>
      </c>
      <c r="D24" s="160"/>
      <c r="E24" s="160"/>
      <c r="F24" s="158">
        <f t="shared" si="1"/>
        <v>0</v>
      </c>
      <c r="G24" s="160"/>
      <c r="H24" s="160"/>
      <c r="I24" s="165">
        <f t="shared" si="2"/>
        <v>0</v>
      </c>
    </row>
    <row r="25" ht="23.1" customHeight="1" spans="1:9">
      <c r="A25" s="154" t="s">
        <v>3117</v>
      </c>
      <c r="B25" s="172" t="s">
        <v>3118</v>
      </c>
      <c r="C25" s="158">
        <f t="shared" si="0"/>
        <v>0</v>
      </c>
      <c r="D25" s="160"/>
      <c r="E25" s="160"/>
      <c r="F25" s="158">
        <f t="shared" si="1"/>
        <v>0</v>
      </c>
      <c r="G25" s="160"/>
      <c r="H25" s="160"/>
      <c r="I25" s="165">
        <f t="shared" si="2"/>
        <v>0</v>
      </c>
    </row>
    <row r="26" ht="23.1" customHeight="1" spans="1:9">
      <c r="A26" s="154" t="s">
        <v>3119</v>
      </c>
      <c r="B26" s="172" t="s">
        <v>3120</v>
      </c>
      <c r="C26" s="158">
        <f t="shared" si="0"/>
        <v>0</v>
      </c>
      <c r="D26" s="160"/>
      <c r="E26" s="160"/>
      <c r="F26" s="158">
        <f t="shared" si="1"/>
        <v>0</v>
      </c>
      <c r="G26" s="160"/>
      <c r="H26" s="160"/>
      <c r="I26" s="165">
        <f t="shared" si="2"/>
        <v>0</v>
      </c>
    </row>
    <row r="27" ht="23.1" customHeight="1" spans="1:9">
      <c r="A27" s="154" t="s">
        <v>3121</v>
      </c>
      <c r="B27" s="172" t="s">
        <v>3122</v>
      </c>
      <c r="C27" s="158">
        <f t="shared" si="0"/>
        <v>0</v>
      </c>
      <c r="D27" s="160"/>
      <c r="E27" s="160"/>
      <c r="F27" s="158">
        <f t="shared" si="1"/>
        <v>0</v>
      </c>
      <c r="G27" s="160"/>
      <c r="H27" s="160"/>
      <c r="I27" s="165">
        <f t="shared" si="2"/>
        <v>0</v>
      </c>
    </row>
    <row r="28" ht="23.1" customHeight="1" spans="1:9">
      <c r="A28" s="154" t="s">
        <v>3123</v>
      </c>
      <c r="B28" s="172" t="s">
        <v>3124</v>
      </c>
      <c r="C28" s="158">
        <f t="shared" si="0"/>
        <v>0</v>
      </c>
      <c r="D28" s="160"/>
      <c r="E28" s="160"/>
      <c r="F28" s="158">
        <f t="shared" si="1"/>
        <v>0</v>
      </c>
      <c r="G28" s="160"/>
      <c r="H28" s="160"/>
      <c r="I28" s="165">
        <f t="shared" si="2"/>
        <v>0</v>
      </c>
    </row>
    <row r="29" ht="23.1" customHeight="1" spans="1:9">
      <c r="A29" s="154" t="s">
        <v>3125</v>
      </c>
      <c r="B29" s="172" t="s">
        <v>3126</v>
      </c>
      <c r="C29" s="158">
        <f t="shared" si="0"/>
        <v>0</v>
      </c>
      <c r="D29" s="160"/>
      <c r="E29" s="160"/>
      <c r="F29" s="158">
        <f t="shared" si="1"/>
        <v>0</v>
      </c>
      <c r="G29" s="160"/>
      <c r="H29" s="160"/>
      <c r="I29" s="165">
        <f t="shared" si="2"/>
        <v>0</v>
      </c>
    </row>
    <row r="30" ht="23.1" customHeight="1" spans="1:9">
      <c r="A30" s="154" t="s">
        <v>3127</v>
      </c>
      <c r="B30" s="172" t="s">
        <v>3128</v>
      </c>
      <c r="C30" s="158">
        <f t="shared" si="0"/>
        <v>0</v>
      </c>
      <c r="D30" s="160"/>
      <c r="E30" s="160"/>
      <c r="F30" s="158">
        <f t="shared" si="1"/>
        <v>0</v>
      </c>
      <c r="G30" s="160"/>
      <c r="H30" s="160"/>
      <c r="I30" s="165">
        <f t="shared" si="2"/>
        <v>0</v>
      </c>
    </row>
    <row r="31" ht="23.1" customHeight="1" spans="1:9">
      <c r="A31" s="154" t="s">
        <v>3129</v>
      </c>
      <c r="B31" s="172" t="s">
        <v>3130</v>
      </c>
      <c r="C31" s="158">
        <f t="shared" si="0"/>
        <v>0</v>
      </c>
      <c r="D31" s="160"/>
      <c r="E31" s="160"/>
      <c r="F31" s="158">
        <f t="shared" si="1"/>
        <v>0</v>
      </c>
      <c r="G31" s="160"/>
      <c r="H31" s="160"/>
      <c r="I31" s="165">
        <f t="shared" si="2"/>
        <v>0</v>
      </c>
    </row>
    <row r="32" ht="23.1" customHeight="1" spans="1:9">
      <c r="A32" s="154" t="s">
        <v>3131</v>
      </c>
      <c r="B32" s="172" t="s">
        <v>3132</v>
      </c>
      <c r="C32" s="158">
        <f t="shared" si="0"/>
        <v>0</v>
      </c>
      <c r="D32" s="160"/>
      <c r="E32" s="160"/>
      <c r="F32" s="158">
        <f t="shared" si="1"/>
        <v>0</v>
      </c>
      <c r="G32" s="160"/>
      <c r="H32" s="160"/>
      <c r="I32" s="165">
        <f t="shared" si="2"/>
        <v>0</v>
      </c>
    </row>
    <row r="33" ht="23.1" customHeight="1" spans="1:9">
      <c r="A33" s="154" t="s">
        <v>3133</v>
      </c>
      <c r="B33" s="172" t="s">
        <v>3134</v>
      </c>
      <c r="C33" s="158">
        <f t="shared" si="0"/>
        <v>0</v>
      </c>
      <c r="D33" s="160"/>
      <c r="E33" s="160"/>
      <c r="F33" s="158">
        <f t="shared" si="1"/>
        <v>0</v>
      </c>
      <c r="G33" s="160"/>
      <c r="H33" s="160"/>
      <c r="I33" s="165">
        <f t="shared" si="2"/>
        <v>0</v>
      </c>
    </row>
    <row r="34" ht="23.1" customHeight="1" spans="1:9">
      <c r="A34" s="154" t="s">
        <v>3135</v>
      </c>
      <c r="B34" s="172" t="s">
        <v>3136</v>
      </c>
      <c r="C34" s="158">
        <f t="shared" si="0"/>
        <v>0</v>
      </c>
      <c r="D34" s="160"/>
      <c r="E34" s="160"/>
      <c r="F34" s="158">
        <f t="shared" si="1"/>
        <v>0</v>
      </c>
      <c r="G34" s="160"/>
      <c r="H34" s="160"/>
      <c r="I34" s="165">
        <f t="shared" si="2"/>
        <v>0</v>
      </c>
    </row>
    <row r="35" ht="23.1" customHeight="1" spans="1:9">
      <c r="A35" s="154" t="s">
        <v>3137</v>
      </c>
      <c r="B35" s="172" t="s">
        <v>3138</v>
      </c>
      <c r="C35" s="158">
        <f t="shared" si="0"/>
        <v>0</v>
      </c>
      <c r="D35" s="160"/>
      <c r="E35" s="160"/>
      <c r="F35" s="158">
        <f t="shared" si="1"/>
        <v>0</v>
      </c>
      <c r="G35" s="160"/>
      <c r="H35" s="160"/>
      <c r="I35" s="165">
        <f t="shared" si="2"/>
        <v>0</v>
      </c>
    </row>
    <row r="36" ht="23.1" customHeight="1" spans="1:9">
      <c r="A36" s="154" t="s">
        <v>3139</v>
      </c>
      <c r="B36" s="172" t="s">
        <v>3140</v>
      </c>
      <c r="C36" s="158">
        <f t="shared" si="0"/>
        <v>0</v>
      </c>
      <c r="D36" s="160"/>
      <c r="E36" s="160"/>
      <c r="F36" s="158">
        <f t="shared" si="1"/>
        <v>0</v>
      </c>
      <c r="G36" s="160"/>
      <c r="H36" s="160"/>
      <c r="I36" s="165">
        <f t="shared" si="2"/>
        <v>0</v>
      </c>
    </row>
    <row r="37" ht="23.1" customHeight="1" spans="1:9">
      <c r="A37" s="154" t="s">
        <v>3141</v>
      </c>
      <c r="B37" s="172" t="s">
        <v>3142</v>
      </c>
      <c r="C37" s="158">
        <f t="shared" si="0"/>
        <v>0</v>
      </c>
      <c r="D37" s="160"/>
      <c r="E37" s="160"/>
      <c r="F37" s="158">
        <f t="shared" si="1"/>
        <v>0</v>
      </c>
      <c r="G37" s="160"/>
      <c r="H37" s="160"/>
      <c r="I37" s="165">
        <f t="shared" si="2"/>
        <v>0</v>
      </c>
    </row>
    <row r="38" ht="23.1" customHeight="1" spans="1:9">
      <c r="A38" s="154" t="s">
        <v>3143</v>
      </c>
      <c r="B38" s="172" t="s">
        <v>3144</v>
      </c>
      <c r="C38" s="158">
        <f t="shared" si="0"/>
        <v>0</v>
      </c>
      <c r="D38" s="160"/>
      <c r="E38" s="160"/>
      <c r="F38" s="158">
        <f t="shared" si="1"/>
        <v>200</v>
      </c>
      <c r="G38" s="160"/>
      <c r="H38" s="160">
        <v>200</v>
      </c>
      <c r="I38" s="165">
        <f t="shared" si="2"/>
        <v>0</v>
      </c>
    </row>
    <row r="39" ht="23.1" customHeight="1" spans="1:9">
      <c r="A39" s="156" t="s">
        <v>3145</v>
      </c>
      <c r="B39" s="156" t="s">
        <v>3146</v>
      </c>
      <c r="C39" s="158">
        <f t="shared" si="0"/>
        <v>0</v>
      </c>
      <c r="D39" s="158">
        <f>SUM(D40:D43)</f>
        <v>0</v>
      </c>
      <c r="E39" s="158">
        <f>SUM(E40:E43)</f>
        <v>0</v>
      </c>
      <c r="F39" s="158">
        <f t="shared" si="1"/>
        <v>0</v>
      </c>
      <c r="G39" s="158">
        <f>SUM(G40:G43)</f>
        <v>0</v>
      </c>
      <c r="H39" s="158">
        <f>SUM(H40:H43)</f>
        <v>0</v>
      </c>
      <c r="I39" s="165">
        <f t="shared" si="2"/>
        <v>0</v>
      </c>
    </row>
    <row r="40" ht="23.1" customHeight="1" spans="1:9">
      <c r="A40" s="154" t="s">
        <v>3147</v>
      </c>
      <c r="B40" s="172" t="s">
        <v>3148</v>
      </c>
      <c r="C40" s="158">
        <f t="shared" si="0"/>
        <v>0</v>
      </c>
      <c r="D40" s="160"/>
      <c r="E40" s="160"/>
      <c r="F40" s="158">
        <f t="shared" si="1"/>
        <v>0</v>
      </c>
      <c r="G40" s="160"/>
      <c r="H40" s="160"/>
      <c r="I40" s="165">
        <f t="shared" si="2"/>
        <v>0</v>
      </c>
    </row>
    <row r="41" ht="23.1" customHeight="1" spans="1:9">
      <c r="A41" s="154" t="s">
        <v>3149</v>
      </c>
      <c r="B41" s="172" t="s">
        <v>3150</v>
      </c>
      <c r="C41" s="158">
        <f t="shared" si="0"/>
        <v>0</v>
      </c>
      <c r="D41" s="160"/>
      <c r="E41" s="160"/>
      <c r="F41" s="158">
        <f t="shared" si="1"/>
        <v>0</v>
      </c>
      <c r="G41" s="160"/>
      <c r="H41" s="160"/>
      <c r="I41" s="165">
        <f t="shared" si="2"/>
        <v>0</v>
      </c>
    </row>
    <row r="42" ht="23.1" customHeight="1" spans="1:9">
      <c r="A42" s="154" t="s">
        <v>3151</v>
      </c>
      <c r="B42" s="172" t="s">
        <v>3152</v>
      </c>
      <c r="C42" s="158">
        <f t="shared" si="0"/>
        <v>0</v>
      </c>
      <c r="D42" s="160"/>
      <c r="E42" s="160"/>
      <c r="F42" s="158">
        <f t="shared" si="1"/>
        <v>0</v>
      </c>
      <c r="G42" s="160"/>
      <c r="H42" s="160"/>
      <c r="I42" s="165">
        <f t="shared" si="2"/>
        <v>0</v>
      </c>
    </row>
    <row r="43" ht="23.1" customHeight="1" spans="1:9">
      <c r="A43" s="154" t="s">
        <v>3153</v>
      </c>
      <c r="B43" s="172" t="s">
        <v>3154</v>
      </c>
      <c r="C43" s="158">
        <f t="shared" si="0"/>
        <v>0</v>
      </c>
      <c r="D43" s="160"/>
      <c r="E43" s="160"/>
      <c r="F43" s="158">
        <f t="shared" si="1"/>
        <v>0</v>
      </c>
      <c r="G43" s="160"/>
      <c r="H43" s="160"/>
      <c r="I43" s="165">
        <f t="shared" si="2"/>
        <v>0</v>
      </c>
    </row>
    <row r="44" ht="23.1" customHeight="1" spans="1:9">
      <c r="A44" s="156" t="s">
        <v>3155</v>
      </c>
      <c r="B44" s="156" t="s">
        <v>3156</v>
      </c>
      <c r="C44" s="158">
        <f t="shared" si="0"/>
        <v>5</v>
      </c>
      <c r="D44" s="158">
        <f>SUM(D45:D49)</f>
        <v>0</v>
      </c>
      <c r="E44" s="158">
        <f>SUM(E45:E49)</f>
        <v>5</v>
      </c>
      <c r="F44" s="158">
        <f t="shared" si="1"/>
        <v>0</v>
      </c>
      <c r="G44" s="158">
        <f>SUM(G45:G49)</f>
        <v>0</v>
      </c>
      <c r="H44" s="158">
        <f>SUM(H45:H49)</f>
        <v>0</v>
      </c>
      <c r="I44" s="165">
        <f t="shared" si="2"/>
        <v>0</v>
      </c>
    </row>
    <row r="45" ht="23.1" customHeight="1" spans="1:9">
      <c r="A45" s="154" t="s">
        <v>3157</v>
      </c>
      <c r="B45" s="172" t="s">
        <v>3158</v>
      </c>
      <c r="C45" s="158">
        <f t="shared" si="0"/>
        <v>0</v>
      </c>
      <c r="D45" s="160"/>
      <c r="E45" s="160"/>
      <c r="F45" s="158">
        <f t="shared" si="1"/>
        <v>0</v>
      </c>
      <c r="G45" s="160"/>
      <c r="H45" s="160"/>
      <c r="I45" s="165">
        <f t="shared" si="2"/>
        <v>0</v>
      </c>
    </row>
    <row r="46" ht="23.1" customHeight="1" spans="1:9">
      <c r="A46" s="154" t="s">
        <v>3159</v>
      </c>
      <c r="B46" s="172" t="s">
        <v>3160</v>
      </c>
      <c r="C46" s="158">
        <f t="shared" si="0"/>
        <v>5</v>
      </c>
      <c r="D46" s="160"/>
      <c r="E46" s="160">
        <v>5</v>
      </c>
      <c r="F46" s="158">
        <f t="shared" si="1"/>
        <v>0</v>
      </c>
      <c r="G46" s="160"/>
      <c r="H46" s="160"/>
      <c r="I46" s="165">
        <f t="shared" si="2"/>
        <v>0</v>
      </c>
    </row>
    <row r="47" ht="23.1" customHeight="1" spans="1:9">
      <c r="A47" s="154" t="s">
        <v>3161</v>
      </c>
      <c r="B47" s="172" t="s">
        <v>3162</v>
      </c>
      <c r="C47" s="158">
        <f t="shared" si="0"/>
        <v>0</v>
      </c>
      <c r="D47" s="160"/>
      <c r="E47" s="160"/>
      <c r="F47" s="158">
        <f t="shared" si="1"/>
        <v>0</v>
      </c>
      <c r="G47" s="160"/>
      <c r="H47" s="160"/>
      <c r="I47" s="165">
        <f t="shared" si="2"/>
        <v>0</v>
      </c>
    </row>
    <row r="48" ht="23.1" customHeight="1" spans="1:9">
      <c r="A48" s="154" t="s">
        <v>3163</v>
      </c>
      <c r="B48" s="172" t="s">
        <v>3164</v>
      </c>
      <c r="C48" s="158">
        <f t="shared" si="0"/>
        <v>0</v>
      </c>
      <c r="D48" s="160"/>
      <c r="E48" s="160"/>
      <c r="F48" s="158">
        <f t="shared" si="1"/>
        <v>0</v>
      </c>
      <c r="G48" s="160"/>
      <c r="H48" s="160"/>
      <c r="I48" s="165">
        <f t="shared" si="2"/>
        <v>0</v>
      </c>
    </row>
    <row r="49" ht="23.1" customHeight="1" spans="1:9">
      <c r="A49" s="154" t="s">
        <v>3165</v>
      </c>
      <c r="B49" s="172" t="s">
        <v>3166</v>
      </c>
      <c r="C49" s="158">
        <f t="shared" si="0"/>
        <v>0</v>
      </c>
      <c r="D49" s="160"/>
      <c r="E49" s="160"/>
      <c r="F49" s="158">
        <f t="shared" si="1"/>
        <v>0</v>
      </c>
      <c r="G49" s="160"/>
      <c r="H49" s="160"/>
      <c r="I49" s="165">
        <f t="shared" si="2"/>
        <v>0</v>
      </c>
    </row>
    <row r="50" ht="23.1" customHeight="1" spans="1:9">
      <c r="A50" s="156" t="s">
        <v>3167</v>
      </c>
      <c r="B50" s="156" t="s">
        <v>3168</v>
      </c>
      <c r="C50" s="158">
        <f t="shared" si="0"/>
        <v>0</v>
      </c>
      <c r="D50" s="158">
        <f>SUM(D51:D53)</f>
        <v>0</v>
      </c>
      <c r="E50" s="158">
        <f>SUM(E51:E53)</f>
        <v>0</v>
      </c>
      <c r="F50" s="158">
        <f t="shared" si="1"/>
        <v>0</v>
      </c>
      <c r="G50" s="158">
        <f>SUM(G51:G53)</f>
        <v>0</v>
      </c>
      <c r="H50" s="158">
        <f>SUM(H51:H53)</f>
        <v>0</v>
      </c>
      <c r="I50" s="165">
        <f t="shared" si="2"/>
        <v>0</v>
      </c>
    </row>
    <row r="51" ht="23.1" customHeight="1" spans="1:9">
      <c r="A51" s="154" t="s">
        <v>3169</v>
      </c>
      <c r="B51" s="172" t="s">
        <v>3170</v>
      </c>
      <c r="C51" s="158">
        <f t="shared" si="0"/>
        <v>0</v>
      </c>
      <c r="D51" s="160"/>
      <c r="E51" s="160"/>
      <c r="F51" s="158">
        <f t="shared" si="1"/>
        <v>0</v>
      </c>
      <c r="G51" s="160"/>
      <c r="H51" s="160"/>
      <c r="I51" s="165">
        <f t="shared" si="2"/>
        <v>0</v>
      </c>
    </row>
    <row r="52" ht="23.1" customHeight="1" spans="1:9">
      <c r="A52" s="154" t="s">
        <v>3171</v>
      </c>
      <c r="B52" s="172" t="s">
        <v>3172</v>
      </c>
      <c r="C52" s="158">
        <f t="shared" si="0"/>
        <v>0</v>
      </c>
      <c r="D52" s="160"/>
      <c r="E52" s="160"/>
      <c r="F52" s="158">
        <f t="shared" si="1"/>
        <v>0</v>
      </c>
      <c r="G52" s="160"/>
      <c r="H52" s="160"/>
      <c r="I52" s="165">
        <f t="shared" si="2"/>
        <v>0</v>
      </c>
    </row>
    <row r="53" ht="23.1" customHeight="1" spans="1:9">
      <c r="A53" s="154" t="s">
        <v>3173</v>
      </c>
      <c r="B53" s="159" t="s">
        <v>3174</v>
      </c>
      <c r="C53" s="158">
        <f t="shared" si="0"/>
        <v>0</v>
      </c>
      <c r="D53" s="160"/>
      <c r="E53" s="160"/>
      <c r="F53" s="158">
        <f t="shared" si="1"/>
        <v>0</v>
      </c>
      <c r="G53" s="160"/>
      <c r="H53" s="160"/>
      <c r="I53" s="165">
        <f t="shared" si="2"/>
        <v>0</v>
      </c>
    </row>
    <row r="54" ht="23.1" customHeight="1" spans="1:9">
      <c r="A54" s="155" t="s">
        <v>3175</v>
      </c>
      <c r="B54" s="155" t="s">
        <v>3176</v>
      </c>
      <c r="C54" s="158">
        <f t="shared" si="0"/>
        <v>0</v>
      </c>
      <c r="D54" s="173"/>
      <c r="E54" s="173"/>
      <c r="F54" s="158">
        <f t="shared" si="1"/>
        <v>0</v>
      </c>
      <c r="G54" s="173"/>
      <c r="H54" s="173"/>
      <c r="I54" s="165">
        <f t="shared" si="2"/>
        <v>0</v>
      </c>
    </row>
    <row r="55" ht="23.1" customHeight="1" spans="1:9">
      <c r="A55" s="156" t="s">
        <v>47</v>
      </c>
      <c r="B55" s="153" t="s">
        <v>47</v>
      </c>
      <c r="C55" s="174"/>
      <c r="D55" s="174"/>
      <c r="E55" s="174"/>
      <c r="F55" s="174"/>
      <c r="G55" s="163" t="s">
        <v>47</v>
      </c>
      <c r="H55" s="163" t="s">
        <v>47</v>
      </c>
      <c r="I55" s="174"/>
    </row>
    <row r="56" ht="23.1" customHeight="1" spans="1:9">
      <c r="A56" s="156" t="s">
        <v>47</v>
      </c>
      <c r="B56" s="153" t="s">
        <v>47</v>
      </c>
      <c r="C56" s="174"/>
      <c r="D56" s="174"/>
      <c r="E56" s="174"/>
      <c r="F56" s="174"/>
      <c r="G56" s="163" t="s">
        <v>47</v>
      </c>
      <c r="H56" s="163" t="s">
        <v>47</v>
      </c>
      <c r="I56" s="174"/>
    </row>
    <row r="57" ht="23.1" customHeight="1" spans="1:9">
      <c r="A57" s="156" t="s">
        <v>3024</v>
      </c>
      <c r="B57" s="156" t="s">
        <v>47</v>
      </c>
      <c r="C57" s="158">
        <f>SUM(D57:E57)</f>
        <v>5</v>
      </c>
      <c r="D57" s="158">
        <f>SUM(D7,D39,D44,D50,D54)</f>
        <v>0</v>
      </c>
      <c r="E57" s="158">
        <f>SUM(E7,E39,E44,E50,E54)</f>
        <v>5</v>
      </c>
      <c r="F57" s="158">
        <f>SUM(G57:H57)</f>
        <v>200</v>
      </c>
      <c r="G57" s="158">
        <f>SUM(G7,G39,G44,G50,G54)</f>
        <v>0</v>
      </c>
      <c r="H57" s="158">
        <f>SUM(H7,H39,H44,H50,H54)</f>
        <v>200</v>
      </c>
      <c r="I57" s="165">
        <f>IF(ISERROR(F57/C57),,F57/C57)</f>
        <v>40</v>
      </c>
    </row>
    <row r="58" ht="23.1" customHeight="1" spans="1:9">
      <c r="A58" s="156" t="s">
        <v>3061</v>
      </c>
      <c r="B58" s="156" t="s">
        <v>47</v>
      </c>
      <c r="C58" s="158">
        <f>SUM(D58:E58)</f>
        <v>7</v>
      </c>
      <c r="D58" s="160"/>
      <c r="E58" s="160">
        <v>7</v>
      </c>
      <c r="F58" s="158">
        <f>SUM(G58:H58)</f>
        <v>0</v>
      </c>
      <c r="G58" s="160"/>
      <c r="H58" s="160"/>
      <c r="I58" s="165">
        <f>IF(ISERROR(F58/C58),,F58/C58)</f>
        <v>0</v>
      </c>
    </row>
    <row r="59" ht="23.1" customHeight="1" spans="1:9">
      <c r="A59" s="156" t="s">
        <v>3063</v>
      </c>
      <c r="B59" s="156" t="s">
        <v>47</v>
      </c>
      <c r="C59" s="158">
        <f>SUM(D59:E59)</f>
        <v>0</v>
      </c>
      <c r="D59" s="160"/>
      <c r="E59" s="160"/>
      <c r="F59" s="158">
        <f>SUM(G59:H59)</f>
        <v>0</v>
      </c>
      <c r="G59" s="160"/>
      <c r="H59" s="160"/>
      <c r="I59" s="165">
        <f>IF(ISERROR(F59/C59),,F59/C59)</f>
        <v>0</v>
      </c>
    </row>
    <row r="60" ht="23.1" customHeight="1" spans="1:9">
      <c r="A60" s="156" t="s">
        <v>3065</v>
      </c>
      <c r="B60" s="156" t="s">
        <v>47</v>
      </c>
      <c r="C60" s="158">
        <f>SUM(D60:E60)</f>
        <v>5</v>
      </c>
      <c r="D60" s="160"/>
      <c r="E60" s="160">
        <v>5</v>
      </c>
      <c r="F60" s="158">
        <f>SUM(G60:H60)</f>
        <v>7</v>
      </c>
      <c r="G60" s="160"/>
      <c r="H60" s="160">
        <v>7</v>
      </c>
      <c r="I60" s="165">
        <f>IF(ISERROR(F60/C60),,F60/C60)</f>
        <v>1.4</v>
      </c>
    </row>
    <row r="61" ht="23.1" customHeight="1" spans="1:9">
      <c r="A61" s="161" t="s">
        <v>3177</v>
      </c>
      <c r="B61" s="156" t="s">
        <v>47</v>
      </c>
      <c r="C61" s="162" t="s">
        <v>47</v>
      </c>
      <c r="D61" s="163" t="s">
        <v>47</v>
      </c>
      <c r="E61" s="163" t="s">
        <v>47</v>
      </c>
      <c r="F61" s="162" t="s">
        <v>47</v>
      </c>
      <c r="G61" s="163" t="s">
        <v>47</v>
      </c>
      <c r="H61" s="163" t="s">
        <v>47</v>
      </c>
      <c r="I61" s="162" t="s">
        <v>47</v>
      </c>
    </row>
  </sheetData>
  <mergeCells count="12">
    <mergeCell ref="A2:I2"/>
    <mergeCell ref="A3:I3"/>
    <mergeCell ref="C4:E4"/>
    <mergeCell ref="F4:H4"/>
    <mergeCell ref="A57:B57"/>
    <mergeCell ref="A58:B58"/>
    <mergeCell ref="A59:B59"/>
    <mergeCell ref="A60:B60"/>
    <mergeCell ref="A61:I61"/>
    <mergeCell ref="A4:A5"/>
    <mergeCell ref="B4:B5"/>
    <mergeCell ref="I4:I5"/>
  </mergeCells>
  <pageMargins left="0.7" right="0.7" top="0.75" bottom="0.75" header="0.3" footer="0.3"/>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38"/>
  <sheetViews>
    <sheetView topLeftCell="A26" workbookViewId="0">
      <selection activeCell="A2" sqref="A2:U2"/>
    </sheetView>
  </sheetViews>
  <sheetFormatPr defaultColWidth="9" defaultRowHeight="13.5"/>
  <cols>
    <col min="1" max="1" width="12" style="130" customWidth="1"/>
    <col min="2" max="2" width="31.7" style="130" customWidth="1"/>
    <col min="3" max="21" width="8.625" style="130" customWidth="1"/>
    <col min="22" max="22" width="7.625" style="130" customWidth="1"/>
    <col min="23" max="16384" width="9" style="130"/>
  </cols>
  <sheetData>
    <row r="1" ht="23.1" customHeight="1" spans="1:22">
      <c r="A1" s="166" t="s">
        <v>3178</v>
      </c>
      <c r="B1" s="149" t="s">
        <v>47</v>
      </c>
      <c r="C1" s="150" t="s">
        <v>47</v>
      </c>
      <c r="D1" s="150" t="s">
        <v>47</v>
      </c>
      <c r="E1" s="149" t="s">
        <v>47</v>
      </c>
      <c r="F1" s="149" t="s">
        <v>47</v>
      </c>
      <c r="G1" s="149" t="s">
        <v>47</v>
      </c>
      <c r="H1" s="149" t="s">
        <v>47</v>
      </c>
      <c r="I1" s="149" t="s">
        <v>47</v>
      </c>
      <c r="J1" s="149" t="s">
        <v>47</v>
      </c>
      <c r="K1" s="149" t="s">
        <v>47</v>
      </c>
      <c r="L1" s="149" t="s">
        <v>47</v>
      </c>
      <c r="M1" s="149" t="s">
        <v>47</v>
      </c>
      <c r="N1" s="149" t="s">
        <v>47</v>
      </c>
      <c r="O1" s="149" t="s">
        <v>47</v>
      </c>
      <c r="P1" s="149" t="s">
        <v>47</v>
      </c>
      <c r="Q1" s="149" t="s">
        <v>47</v>
      </c>
      <c r="R1" s="149" t="s">
        <v>47</v>
      </c>
      <c r="S1" s="149" t="s">
        <v>47</v>
      </c>
      <c r="T1" s="149" t="s">
        <v>47</v>
      </c>
      <c r="U1" s="149" t="s">
        <v>47</v>
      </c>
      <c r="V1" s="164" t="s">
        <v>47</v>
      </c>
    </row>
    <row r="2" ht="47.1" customHeight="1" spans="1:22">
      <c r="A2" s="167" t="s">
        <v>3179</v>
      </c>
      <c r="B2" s="167" t="s">
        <v>47</v>
      </c>
      <c r="C2" s="168" t="s">
        <v>47</v>
      </c>
      <c r="D2" s="168" t="s">
        <v>47</v>
      </c>
      <c r="E2" s="167" t="s">
        <v>47</v>
      </c>
      <c r="F2" s="167" t="s">
        <v>47</v>
      </c>
      <c r="G2" s="167" t="s">
        <v>47</v>
      </c>
      <c r="H2" s="167" t="s">
        <v>47</v>
      </c>
      <c r="I2" s="167" t="s">
        <v>47</v>
      </c>
      <c r="J2" s="167" t="s">
        <v>47</v>
      </c>
      <c r="K2" s="167" t="s">
        <v>47</v>
      </c>
      <c r="L2" s="167" t="s">
        <v>47</v>
      </c>
      <c r="M2" s="167" t="s">
        <v>47</v>
      </c>
      <c r="N2" s="167" t="s">
        <v>47</v>
      </c>
      <c r="O2" s="167" t="s">
        <v>47</v>
      </c>
      <c r="P2" s="167" t="s">
        <v>47</v>
      </c>
      <c r="Q2" s="167" t="s">
        <v>47</v>
      </c>
      <c r="R2" s="167" t="s">
        <v>47</v>
      </c>
      <c r="S2" s="167" t="s">
        <v>47</v>
      </c>
      <c r="T2" s="167" t="s">
        <v>47</v>
      </c>
      <c r="U2" s="167" t="s">
        <v>47</v>
      </c>
      <c r="V2" s="164" t="s">
        <v>47</v>
      </c>
    </row>
    <row r="3" ht="23.1" customHeight="1" spans="1:22">
      <c r="A3" s="169" t="s">
        <v>50</v>
      </c>
      <c r="B3" s="169" t="s">
        <v>47</v>
      </c>
      <c r="C3" s="170" t="s">
        <v>47</v>
      </c>
      <c r="D3" s="170" t="s">
        <v>47</v>
      </c>
      <c r="E3" s="169" t="s">
        <v>47</v>
      </c>
      <c r="F3" s="169" t="s">
        <v>47</v>
      </c>
      <c r="G3" s="169" t="s">
        <v>47</v>
      </c>
      <c r="H3" s="169" t="s">
        <v>47</v>
      </c>
      <c r="I3" s="169" t="s">
        <v>47</v>
      </c>
      <c r="J3" s="169" t="s">
        <v>47</v>
      </c>
      <c r="K3" s="169" t="s">
        <v>47</v>
      </c>
      <c r="L3" s="169" t="s">
        <v>47</v>
      </c>
      <c r="M3" s="169" t="s">
        <v>47</v>
      </c>
      <c r="N3" s="169" t="s">
        <v>47</v>
      </c>
      <c r="O3" s="169" t="s">
        <v>47</v>
      </c>
      <c r="P3" s="169" t="s">
        <v>47</v>
      </c>
      <c r="Q3" s="169" t="s">
        <v>47</v>
      </c>
      <c r="R3" s="169" t="s">
        <v>47</v>
      </c>
      <c r="S3" s="169" t="s">
        <v>47</v>
      </c>
      <c r="T3" s="169" t="s">
        <v>47</v>
      </c>
      <c r="U3" s="169" t="s">
        <v>47</v>
      </c>
      <c r="V3" s="164" t="s">
        <v>47</v>
      </c>
    </row>
    <row r="4" ht="23.1" customHeight="1" spans="1:22">
      <c r="A4" s="153" t="s">
        <v>2364</v>
      </c>
      <c r="B4" s="153" t="s">
        <v>2365</v>
      </c>
      <c r="C4" s="154" t="s">
        <v>3180</v>
      </c>
      <c r="D4" s="155" t="s">
        <v>47</v>
      </c>
      <c r="E4" s="155" t="s">
        <v>47</v>
      </c>
      <c r="F4" s="155" t="s">
        <v>47</v>
      </c>
      <c r="G4" s="155" t="s">
        <v>47</v>
      </c>
      <c r="H4" s="155" t="s">
        <v>47</v>
      </c>
      <c r="I4" s="155" t="s">
        <v>47</v>
      </c>
      <c r="J4" s="155" t="s">
        <v>47</v>
      </c>
      <c r="K4" s="155" t="s">
        <v>47</v>
      </c>
      <c r="L4" s="153" t="s">
        <v>3181</v>
      </c>
      <c r="M4" s="156" t="s">
        <v>47</v>
      </c>
      <c r="N4" s="156" t="s">
        <v>47</v>
      </c>
      <c r="O4" s="156" t="s">
        <v>47</v>
      </c>
      <c r="P4" s="156" t="s">
        <v>47</v>
      </c>
      <c r="Q4" s="156" t="s">
        <v>47</v>
      </c>
      <c r="R4" s="156" t="s">
        <v>47</v>
      </c>
      <c r="S4" s="156" t="s">
        <v>47</v>
      </c>
      <c r="T4" s="156" t="s">
        <v>47</v>
      </c>
      <c r="U4" s="153" t="s">
        <v>3078</v>
      </c>
      <c r="V4" s="164" t="s">
        <v>47</v>
      </c>
    </row>
    <row r="5" ht="23.1" customHeight="1" spans="1:22">
      <c r="A5" s="156" t="s">
        <v>47</v>
      </c>
      <c r="B5" s="156" t="s">
        <v>47</v>
      </c>
      <c r="C5" s="154" t="s">
        <v>61</v>
      </c>
      <c r="D5" s="154" t="s">
        <v>3079</v>
      </c>
      <c r="E5" s="155" t="s">
        <v>47</v>
      </c>
      <c r="F5" s="154" t="s">
        <v>3182</v>
      </c>
      <c r="G5" s="155" t="s">
        <v>47</v>
      </c>
      <c r="H5" s="154" t="s">
        <v>3183</v>
      </c>
      <c r="I5" s="155" t="s">
        <v>47</v>
      </c>
      <c r="J5" s="154" t="s">
        <v>2045</v>
      </c>
      <c r="K5" s="155" t="s">
        <v>47</v>
      </c>
      <c r="L5" s="153" t="s">
        <v>61</v>
      </c>
      <c r="M5" s="153" t="s">
        <v>3079</v>
      </c>
      <c r="N5" s="156" t="s">
        <v>47</v>
      </c>
      <c r="O5" s="153" t="s">
        <v>3182</v>
      </c>
      <c r="P5" s="156" t="s">
        <v>47</v>
      </c>
      <c r="Q5" s="153" t="s">
        <v>3183</v>
      </c>
      <c r="R5" s="156" t="s">
        <v>47</v>
      </c>
      <c r="S5" s="153" t="s">
        <v>2045</v>
      </c>
      <c r="T5" s="156" t="s">
        <v>47</v>
      </c>
      <c r="U5" s="156" t="s">
        <v>47</v>
      </c>
      <c r="V5" s="164" t="s">
        <v>47</v>
      </c>
    </row>
    <row r="6" ht="45.95" customHeight="1" spans="1:22">
      <c r="A6" s="156" t="s">
        <v>47</v>
      </c>
      <c r="B6" s="156" t="s">
        <v>47</v>
      </c>
      <c r="C6" s="155" t="s">
        <v>47</v>
      </c>
      <c r="D6" s="154" t="s">
        <v>3045</v>
      </c>
      <c r="E6" s="154" t="s">
        <v>3046</v>
      </c>
      <c r="F6" s="154" t="s">
        <v>3045</v>
      </c>
      <c r="G6" s="154" t="s">
        <v>3046</v>
      </c>
      <c r="H6" s="154" t="s">
        <v>3045</v>
      </c>
      <c r="I6" s="154" t="s">
        <v>3046</v>
      </c>
      <c r="J6" s="154" t="s">
        <v>3045</v>
      </c>
      <c r="K6" s="154" t="s">
        <v>3046</v>
      </c>
      <c r="L6" s="156" t="s">
        <v>47</v>
      </c>
      <c r="M6" s="153" t="s">
        <v>3045</v>
      </c>
      <c r="N6" s="153" t="s">
        <v>3046</v>
      </c>
      <c r="O6" s="153" t="s">
        <v>3045</v>
      </c>
      <c r="P6" s="153" t="s">
        <v>3046</v>
      </c>
      <c r="Q6" s="153" t="s">
        <v>3045</v>
      </c>
      <c r="R6" s="153" t="s">
        <v>3046</v>
      </c>
      <c r="S6" s="153" t="s">
        <v>3045</v>
      </c>
      <c r="T6" s="153" t="s">
        <v>3046</v>
      </c>
      <c r="U6" s="156" t="s">
        <v>47</v>
      </c>
      <c r="V6" s="164" t="s">
        <v>47</v>
      </c>
    </row>
    <row r="7" ht="33" customHeight="1" spans="1:22">
      <c r="A7" s="153" t="s">
        <v>47</v>
      </c>
      <c r="B7" s="153" t="s">
        <v>117</v>
      </c>
      <c r="C7" s="154" t="s">
        <v>3047</v>
      </c>
      <c r="D7" s="154" t="s">
        <v>3184</v>
      </c>
      <c r="E7" s="154" t="s">
        <v>3185</v>
      </c>
      <c r="F7" s="154" t="s">
        <v>121</v>
      </c>
      <c r="G7" s="154" t="s">
        <v>3049</v>
      </c>
      <c r="H7" s="154" t="s">
        <v>2463</v>
      </c>
      <c r="I7" s="154" t="s">
        <v>2464</v>
      </c>
      <c r="J7" s="154" t="s">
        <v>2465</v>
      </c>
      <c r="K7" s="154" t="s">
        <v>2466</v>
      </c>
      <c r="L7" s="153" t="s">
        <v>3186</v>
      </c>
      <c r="M7" s="153" t="s">
        <v>3187</v>
      </c>
      <c r="N7" s="153" t="s">
        <v>3188</v>
      </c>
      <c r="O7" s="153" t="s">
        <v>2385</v>
      </c>
      <c r="P7" s="153" t="s">
        <v>2407</v>
      </c>
      <c r="Q7" s="153" t="s">
        <v>2413</v>
      </c>
      <c r="R7" s="153" t="s">
        <v>2415</v>
      </c>
      <c r="S7" s="153" t="s">
        <v>2424</v>
      </c>
      <c r="T7" s="153" t="s">
        <v>2417</v>
      </c>
      <c r="U7" s="153" t="s">
        <v>3189</v>
      </c>
      <c r="V7" s="164" t="s">
        <v>47</v>
      </c>
    </row>
    <row r="8" ht="33" customHeight="1" spans="1:22">
      <c r="A8" s="157" t="s">
        <v>3190</v>
      </c>
      <c r="B8" s="157" t="s">
        <v>3191</v>
      </c>
      <c r="C8" s="158">
        <f t="shared" ref="C8:C37" si="0">SUM(D8:E8)</f>
        <v>0</v>
      </c>
      <c r="D8" s="158">
        <f t="shared" ref="D8:D37" si="1">SUM(F8,H8,J8)</f>
        <v>0</v>
      </c>
      <c r="E8" s="158">
        <f t="shared" ref="E8:E37" si="2">SUM(G8,I8,K8)</f>
        <v>0</v>
      </c>
      <c r="F8" s="158">
        <f t="shared" ref="F8:K8" si="3">SUM(F9:F18)</f>
        <v>0</v>
      </c>
      <c r="G8" s="158">
        <f t="shared" si="3"/>
        <v>0</v>
      </c>
      <c r="H8" s="158">
        <f t="shared" si="3"/>
        <v>0</v>
      </c>
      <c r="I8" s="158">
        <f t="shared" si="3"/>
        <v>0</v>
      </c>
      <c r="J8" s="158">
        <f t="shared" si="3"/>
        <v>0</v>
      </c>
      <c r="K8" s="158">
        <f t="shared" si="3"/>
        <v>0</v>
      </c>
      <c r="L8" s="158">
        <f t="shared" ref="L8:L37" si="4">SUM(M8:N8)</f>
        <v>7</v>
      </c>
      <c r="M8" s="158">
        <f t="shared" ref="M8:M37" si="5">SUM(O8,Q8,S8)</f>
        <v>0</v>
      </c>
      <c r="N8" s="158">
        <f t="shared" ref="N8:N37" si="6">SUM(P8,R8,T8)</f>
        <v>7</v>
      </c>
      <c r="O8" s="158">
        <f t="shared" ref="O8:T8" si="7">SUM(O9:O18)</f>
        <v>0</v>
      </c>
      <c r="P8" s="158">
        <f t="shared" si="7"/>
        <v>0</v>
      </c>
      <c r="Q8" s="158">
        <f t="shared" si="7"/>
        <v>0</v>
      </c>
      <c r="R8" s="158">
        <f t="shared" si="7"/>
        <v>7</v>
      </c>
      <c r="S8" s="158">
        <f t="shared" si="7"/>
        <v>0</v>
      </c>
      <c r="T8" s="158">
        <f t="shared" si="7"/>
        <v>0</v>
      </c>
      <c r="U8" s="165">
        <f t="shared" ref="U8:U37" si="8">IF(ISERROR(L8/C8),,L8/C8)</f>
        <v>0</v>
      </c>
      <c r="V8" s="164" t="s">
        <v>47</v>
      </c>
    </row>
    <row r="9" ht="33" customHeight="1" spans="1:22">
      <c r="A9" s="159" t="s">
        <v>3192</v>
      </c>
      <c r="B9" s="159" t="s">
        <v>3193</v>
      </c>
      <c r="C9" s="158">
        <f t="shared" si="0"/>
        <v>0</v>
      </c>
      <c r="D9" s="158">
        <f t="shared" si="1"/>
        <v>0</v>
      </c>
      <c r="E9" s="158">
        <f t="shared" si="2"/>
        <v>0</v>
      </c>
      <c r="F9" s="160"/>
      <c r="G9" s="160"/>
      <c r="H9" s="160"/>
      <c r="I9" s="160"/>
      <c r="J9" s="160"/>
      <c r="K9" s="160"/>
      <c r="L9" s="158">
        <f t="shared" si="4"/>
        <v>0</v>
      </c>
      <c r="M9" s="158">
        <f t="shared" si="5"/>
        <v>0</v>
      </c>
      <c r="N9" s="158">
        <f t="shared" si="6"/>
        <v>0</v>
      </c>
      <c r="O9" s="160"/>
      <c r="P9" s="160"/>
      <c r="Q9" s="160"/>
      <c r="R9" s="160"/>
      <c r="S9" s="160"/>
      <c r="T9" s="160"/>
      <c r="U9" s="165">
        <f t="shared" si="8"/>
        <v>0</v>
      </c>
      <c r="V9" s="164" t="s">
        <v>47</v>
      </c>
    </row>
    <row r="10" ht="33" customHeight="1" spans="1:22">
      <c r="A10" s="159" t="s">
        <v>3194</v>
      </c>
      <c r="B10" s="159" t="s">
        <v>3195</v>
      </c>
      <c r="C10" s="158">
        <f t="shared" si="0"/>
        <v>0</v>
      </c>
      <c r="D10" s="158">
        <f t="shared" si="1"/>
        <v>0</v>
      </c>
      <c r="E10" s="158">
        <f t="shared" si="2"/>
        <v>0</v>
      </c>
      <c r="F10" s="160"/>
      <c r="G10" s="160"/>
      <c r="H10" s="160"/>
      <c r="I10" s="160"/>
      <c r="J10" s="160"/>
      <c r="K10" s="160"/>
      <c r="L10" s="158">
        <f t="shared" si="4"/>
        <v>0</v>
      </c>
      <c r="M10" s="158">
        <f t="shared" si="5"/>
        <v>0</v>
      </c>
      <c r="N10" s="158">
        <f t="shared" si="6"/>
        <v>0</v>
      </c>
      <c r="O10" s="160"/>
      <c r="P10" s="160"/>
      <c r="Q10" s="160"/>
      <c r="R10" s="160"/>
      <c r="S10" s="160"/>
      <c r="T10" s="160"/>
      <c r="U10" s="165">
        <f t="shared" si="8"/>
        <v>0</v>
      </c>
      <c r="V10" s="164" t="s">
        <v>47</v>
      </c>
    </row>
    <row r="11" ht="33" customHeight="1" spans="1:22">
      <c r="A11" s="159" t="s">
        <v>3196</v>
      </c>
      <c r="B11" s="159" t="s">
        <v>3197</v>
      </c>
      <c r="C11" s="158">
        <f t="shared" si="0"/>
        <v>0</v>
      </c>
      <c r="D11" s="158">
        <f t="shared" si="1"/>
        <v>0</v>
      </c>
      <c r="E11" s="158">
        <f t="shared" si="2"/>
        <v>0</v>
      </c>
      <c r="F11" s="160"/>
      <c r="G11" s="160"/>
      <c r="H11" s="160"/>
      <c r="I11" s="160"/>
      <c r="J11" s="160"/>
      <c r="K11" s="160"/>
      <c r="L11" s="158">
        <f t="shared" si="4"/>
        <v>0</v>
      </c>
      <c r="M11" s="158">
        <f t="shared" si="5"/>
        <v>0</v>
      </c>
      <c r="N11" s="158">
        <f t="shared" si="6"/>
        <v>0</v>
      </c>
      <c r="O11" s="160"/>
      <c r="P11" s="160"/>
      <c r="Q11" s="160"/>
      <c r="R11" s="160"/>
      <c r="S11" s="160"/>
      <c r="T11" s="160"/>
      <c r="U11" s="165">
        <f t="shared" si="8"/>
        <v>0</v>
      </c>
      <c r="V11" s="164" t="s">
        <v>47</v>
      </c>
    </row>
    <row r="12" ht="33" customHeight="1" spans="1:22">
      <c r="A12" s="159" t="s">
        <v>3198</v>
      </c>
      <c r="B12" s="159" t="s">
        <v>3199</v>
      </c>
      <c r="C12" s="158">
        <f t="shared" si="0"/>
        <v>0</v>
      </c>
      <c r="D12" s="158">
        <f t="shared" si="1"/>
        <v>0</v>
      </c>
      <c r="E12" s="158">
        <f t="shared" si="2"/>
        <v>0</v>
      </c>
      <c r="F12" s="160"/>
      <c r="G12" s="160"/>
      <c r="H12" s="160"/>
      <c r="I12" s="160"/>
      <c r="J12" s="160"/>
      <c r="K12" s="160"/>
      <c r="L12" s="158">
        <f t="shared" si="4"/>
        <v>0</v>
      </c>
      <c r="M12" s="158">
        <f t="shared" si="5"/>
        <v>0</v>
      </c>
      <c r="N12" s="158">
        <f t="shared" si="6"/>
        <v>0</v>
      </c>
      <c r="O12" s="160"/>
      <c r="P12" s="160"/>
      <c r="Q12" s="160"/>
      <c r="R12" s="160"/>
      <c r="S12" s="160"/>
      <c r="T12" s="160"/>
      <c r="U12" s="165">
        <f t="shared" si="8"/>
        <v>0</v>
      </c>
      <c r="V12" s="164" t="s">
        <v>47</v>
      </c>
    </row>
    <row r="13" ht="33" customHeight="1" spans="1:22">
      <c r="A13" s="159" t="s">
        <v>3200</v>
      </c>
      <c r="B13" s="159" t="s">
        <v>3201</v>
      </c>
      <c r="C13" s="158">
        <f t="shared" si="0"/>
        <v>0</v>
      </c>
      <c r="D13" s="158">
        <f t="shared" si="1"/>
        <v>0</v>
      </c>
      <c r="E13" s="158">
        <f t="shared" si="2"/>
        <v>0</v>
      </c>
      <c r="F13" s="160"/>
      <c r="G13" s="160"/>
      <c r="H13" s="160"/>
      <c r="I13" s="160"/>
      <c r="J13" s="160"/>
      <c r="K13" s="160"/>
      <c r="L13" s="158">
        <f t="shared" si="4"/>
        <v>7</v>
      </c>
      <c r="M13" s="158">
        <f t="shared" si="5"/>
        <v>0</v>
      </c>
      <c r="N13" s="158">
        <f t="shared" si="6"/>
        <v>7</v>
      </c>
      <c r="O13" s="160"/>
      <c r="P13" s="160"/>
      <c r="Q13" s="160"/>
      <c r="R13" s="160">
        <v>7</v>
      </c>
      <c r="S13" s="160"/>
      <c r="T13" s="160"/>
      <c r="U13" s="165">
        <f t="shared" si="8"/>
        <v>0</v>
      </c>
      <c r="V13" s="164" t="s">
        <v>47</v>
      </c>
    </row>
    <row r="14" ht="33" customHeight="1" spans="1:22">
      <c r="A14" s="159" t="s">
        <v>3202</v>
      </c>
      <c r="B14" s="159" t="s">
        <v>3203</v>
      </c>
      <c r="C14" s="158">
        <f t="shared" si="0"/>
        <v>0</v>
      </c>
      <c r="D14" s="158">
        <f t="shared" si="1"/>
        <v>0</v>
      </c>
      <c r="E14" s="158">
        <f t="shared" si="2"/>
        <v>0</v>
      </c>
      <c r="F14" s="160"/>
      <c r="G14" s="160"/>
      <c r="H14" s="160"/>
      <c r="I14" s="160"/>
      <c r="J14" s="160"/>
      <c r="K14" s="160"/>
      <c r="L14" s="158">
        <f t="shared" si="4"/>
        <v>0</v>
      </c>
      <c r="M14" s="158">
        <f t="shared" si="5"/>
        <v>0</v>
      </c>
      <c r="N14" s="158">
        <f t="shared" si="6"/>
        <v>0</v>
      </c>
      <c r="O14" s="160"/>
      <c r="P14" s="160"/>
      <c r="Q14" s="160"/>
      <c r="R14" s="160"/>
      <c r="S14" s="160"/>
      <c r="T14" s="160"/>
      <c r="U14" s="165">
        <f t="shared" si="8"/>
        <v>0</v>
      </c>
      <c r="V14" s="164" t="s">
        <v>47</v>
      </c>
    </row>
    <row r="15" ht="33" customHeight="1" spans="1:22">
      <c r="A15" s="159" t="s">
        <v>3204</v>
      </c>
      <c r="B15" s="159" t="s">
        <v>3205</v>
      </c>
      <c r="C15" s="158">
        <f t="shared" si="0"/>
        <v>0</v>
      </c>
      <c r="D15" s="158">
        <f t="shared" si="1"/>
        <v>0</v>
      </c>
      <c r="E15" s="158">
        <f t="shared" si="2"/>
        <v>0</v>
      </c>
      <c r="F15" s="160"/>
      <c r="G15" s="160"/>
      <c r="H15" s="160"/>
      <c r="I15" s="160"/>
      <c r="J15" s="160"/>
      <c r="K15" s="160"/>
      <c r="L15" s="158">
        <f t="shared" si="4"/>
        <v>0</v>
      </c>
      <c r="M15" s="158">
        <f t="shared" si="5"/>
        <v>0</v>
      </c>
      <c r="N15" s="158">
        <f t="shared" si="6"/>
        <v>0</v>
      </c>
      <c r="O15" s="160"/>
      <c r="P15" s="160"/>
      <c r="Q15" s="160"/>
      <c r="R15" s="160"/>
      <c r="S15" s="160"/>
      <c r="T15" s="160"/>
      <c r="U15" s="165">
        <f t="shared" si="8"/>
        <v>0</v>
      </c>
      <c r="V15" s="164" t="s">
        <v>47</v>
      </c>
    </row>
    <row r="16" ht="33" customHeight="1" spans="1:22">
      <c r="A16" s="159" t="s">
        <v>3206</v>
      </c>
      <c r="B16" s="159" t="s">
        <v>3207</v>
      </c>
      <c r="C16" s="158">
        <f t="shared" si="0"/>
        <v>0</v>
      </c>
      <c r="D16" s="158">
        <f t="shared" si="1"/>
        <v>0</v>
      </c>
      <c r="E16" s="158">
        <f t="shared" si="2"/>
        <v>0</v>
      </c>
      <c r="F16" s="160"/>
      <c r="G16" s="160"/>
      <c r="H16" s="160"/>
      <c r="I16" s="160"/>
      <c r="J16" s="160"/>
      <c r="K16" s="160"/>
      <c r="L16" s="158">
        <f t="shared" si="4"/>
        <v>0</v>
      </c>
      <c r="M16" s="158">
        <f t="shared" si="5"/>
        <v>0</v>
      </c>
      <c r="N16" s="158">
        <f t="shared" si="6"/>
        <v>0</v>
      </c>
      <c r="O16" s="160"/>
      <c r="P16" s="160"/>
      <c r="Q16" s="160"/>
      <c r="R16" s="160"/>
      <c r="S16" s="160"/>
      <c r="T16" s="160"/>
      <c r="U16" s="165">
        <f t="shared" si="8"/>
        <v>0</v>
      </c>
      <c r="V16" s="164" t="s">
        <v>47</v>
      </c>
    </row>
    <row r="17" ht="33" customHeight="1" spans="1:22">
      <c r="A17" s="159" t="s">
        <v>3208</v>
      </c>
      <c r="B17" s="159" t="s">
        <v>3209</v>
      </c>
      <c r="C17" s="158">
        <f t="shared" si="0"/>
        <v>0</v>
      </c>
      <c r="D17" s="158">
        <f t="shared" si="1"/>
        <v>0</v>
      </c>
      <c r="E17" s="158">
        <f t="shared" si="2"/>
        <v>0</v>
      </c>
      <c r="F17" s="160"/>
      <c r="G17" s="160"/>
      <c r="H17" s="160"/>
      <c r="I17" s="160"/>
      <c r="J17" s="160"/>
      <c r="K17" s="160"/>
      <c r="L17" s="158">
        <f t="shared" si="4"/>
        <v>0</v>
      </c>
      <c r="M17" s="158">
        <f t="shared" si="5"/>
        <v>0</v>
      </c>
      <c r="N17" s="158">
        <f t="shared" si="6"/>
        <v>0</v>
      </c>
      <c r="O17" s="160"/>
      <c r="P17" s="160"/>
      <c r="Q17" s="160"/>
      <c r="R17" s="160"/>
      <c r="S17" s="160"/>
      <c r="T17" s="160"/>
      <c r="U17" s="165">
        <f t="shared" si="8"/>
        <v>0</v>
      </c>
      <c r="V17" s="164" t="s">
        <v>47</v>
      </c>
    </row>
    <row r="18" ht="33" customHeight="1" spans="1:22">
      <c r="A18" s="159" t="s">
        <v>3210</v>
      </c>
      <c r="B18" s="159" t="s">
        <v>3211</v>
      </c>
      <c r="C18" s="158">
        <f t="shared" si="0"/>
        <v>0</v>
      </c>
      <c r="D18" s="158">
        <f t="shared" si="1"/>
        <v>0</v>
      </c>
      <c r="E18" s="158">
        <f t="shared" si="2"/>
        <v>0</v>
      </c>
      <c r="F18" s="160"/>
      <c r="G18" s="160"/>
      <c r="H18" s="160"/>
      <c r="I18" s="160"/>
      <c r="J18" s="160"/>
      <c r="K18" s="160"/>
      <c r="L18" s="158">
        <f t="shared" si="4"/>
        <v>0</v>
      </c>
      <c r="M18" s="158">
        <f t="shared" si="5"/>
        <v>0</v>
      </c>
      <c r="N18" s="158">
        <f t="shared" si="6"/>
        <v>0</v>
      </c>
      <c r="O18" s="160"/>
      <c r="P18" s="160"/>
      <c r="Q18" s="160"/>
      <c r="R18" s="160"/>
      <c r="S18" s="160"/>
      <c r="T18" s="160"/>
      <c r="U18" s="165">
        <f t="shared" si="8"/>
        <v>0</v>
      </c>
      <c r="V18" s="164" t="s">
        <v>47</v>
      </c>
    </row>
    <row r="19" ht="33" customHeight="1" spans="1:22">
      <c r="A19" s="156" t="s">
        <v>3212</v>
      </c>
      <c r="B19" s="156" t="s">
        <v>3213</v>
      </c>
      <c r="C19" s="158">
        <f t="shared" si="0"/>
        <v>0</v>
      </c>
      <c r="D19" s="158">
        <f t="shared" si="1"/>
        <v>0</v>
      </c>
      <c r="E19" s="158">
        <f t="shared" si="2"/>
        <v>0</v>
      </c>
      <c r="F19" s="158">
        <f t="shared" ref="F19:K19" si="9">SUM(F20:F28)</f>
        <v>0</v>
      </c>
      <c r="G19" s="158">
        <f t="shared" si="9"/>
        <v>0</v>
      </c>
      <c r="H19" s="158">
        <f t="shared" si="9"/>
        <v>0</v>
      </c>
      <c r="I19" s="158">
        <f t="shared" si="9"/>
        <v>0</v>
      </c>
      <c r="J19" s="158">
        <f t="shared" si="9"/>
        <v>0</v>
      </c>
      <c r="K19" s="158">
        <f t="shared" si="9"/>
        <v>0</v>
      </c>
      <c r="L19" s="158">
        <f t="shared" si="4"/>
        <v>0</v>
      </c>
      <c r="M19" s="158">
        <f t="shared" si="5"/>
        <v>0</v>
      </c>
      <c r="N19" s="158">
        <f t="shared" si="6"/>
        <v>0</v>
      </c>
      <c r="O19" s="158">
        <f t="shared" ref="O19:T19" si="10">SUM(O20:O28)</f>
        <v>0</v>
      </c>
      <c r="P19" s="158">
        <f t="shared" si="10"/>
        <v>0</v>
      </c>
      <c r="Q19" s="158">
        <f t="shared" si="10"/>
        <v>0</v>
      </c>
      <c r="R19" s="158">
        <f t="shared" si="10"/>
        <v>0</v>
      </c>
      <c r="S19" s="158">
        <f t="shared" si="10"/>
        <v>0</v>
      </c>
      <c r="T19" s="158">
        <f t="shared" si="10"/>
        <v>0</v>
      </c>
      <c r="U19" s="165">
        <f t="shared" si="8"/>
        <v>0</v>
      </c>
      <c r="V19" s="164" t="s">
        <v>47</v>
      </c>
    </row>
    <row r="20" ht="33" customHeight="1" spans="1:22">
      <c r="A20" s="159" t="s">
        <v>3214</v>
      </c>
      <c r="B20" s="159" t="s">
        <v>3215</v>
      </c>
      <c r="C20" s="158">
        <f t="shared" si="0"/>
        <v>0</v>
      </c>
      <c r="D20" s="158">
        <f t="shared" si="1"/>
        <v>0</v>
      </c>
      <c r="E20" s="158">
        <f t="shared" si="2"/>
        <v>0</v>
      </c>
      <c r="F20" s="160"/>
      <c r="G20" s="160"/>
      <c r="H20" s="160"/>
      <c r="I20" s="160"/>
      <c r="J20" s="160"/>
      <c r="K20" s="160"/>
      <c r="L20" s="158">
        <f t="shared" si="4"/>
        <v>0</v>
      </c>
      <c r="M20" s="158">
        <f t="shared" si="5"/>
        <v>0</v>
      </c>
      <c r="N20" s="158">
        <f t="shared" si="6"/>
        <v>0</v>
      </c>
      <c r="O20" s="160"/>
      <c r="P20" s="160"/>
      <c r="Q20" s="160"/>
      <c r="R20" s="160"/>
      <c r="S20" s="160"/>
      <c r="T20" s="160"/>
      <c r="U20" s="165">
        <f t="shared" si="8"/>
        <v>0</v>
      </c>
      <c r="V20" s="164" t="s">
        <v>47</v>
      </c>
    </row>
    <row r="21" ht="33" customHeight="1" spans="1:22">
      <c r="A21" s="159" t="s">
        <v>3216</v>
      </c>
      <c r="B21" s="159" t="s">
        <v>3217</v>
      </c>
      <c r="C21" s="158">
        <f t="shared" si="0"/>
        <v>0</v>
      </c>
      <c r="D21" s="158">
        <f t="shared" si="1"/>
        <v>0</v>
      </c>
      <c r="E21" s="158">
        <f t="shared" si="2"/>
        <v>0</v>
      </c>
      <c r="F21" s="160"/>
      <c r="G21" s="160"/>
      <c r="H21" s="160"/>
      <c r="I21" s="160"/>
      <c r="J21" s="160"/>
      <c r="K21" s="160"/>
      <c r="L21" s="158">
        <f t="shared" si="4"/>
        <v>0</v>
      </c>
      <c r="M21" s="158">
        <f t="shared" si="5"/>
        <v>0</v>
      </c>
      <c r="N21" s="158">
        <f t="shared" si="6"/>
        <v>0</v>
      </c>
      <c r="O21" s="160"/>
      <c r="P21" s="160"/>
      <c r="Q21" s="160"/>
      <c r="R21" s="160"/>
      <c r="S21" s="160"/>
      <c r="T21" s="160"/>
      <c r="U21" s="165">
        <f t="shared" si="8"/>
        <v>0</v>
      </c>
      <c r="V21" s="164" t="s">
        <v>47</v>
      </c>
    </row>
    <row r="22" ht="33" customHeight="1" spans="1:22">
      <c r="A22" s="159" t="s">
        <v>3218</v>
      </c>
      <c r="B22" s="159" t="s">
        <v>3219</v>
      </c>
      <c r="C22" s="158">
        <f t="shared" si="0"/>
        <v>0</v>
      </c>
      <c r="D22" s="158">
        <f t="shared" si="1"/>
        <v>0</v>
      </c>
      <c r="E22" s="158">
        <f t="shared" si="2"/>
        <v>0</v>
      </c>
      <c r="F22" s="160"/>
      <c r="G22" s="160"/>
      <c r="H22" s="160"/>
      <c r="I22" s="160"/>
      <c r="J22" s="160"/>
      <c r="K22" s="160"/>
      <c r="L22" s="158">
        <f t="shared" si="4"/>
        <v>0</v>
      </c>
      <c r="M22" s="158">
        <f t="shared" si="5"/>
        <v>0</v>
      </c>
      <c r="N22" s="158">
        <f t="shared" si="6"/>
        <v>0</v>
      </c>
      <c r="O22" s="160"/>
      <c r="P22" s="160"/>
      <c r="Q22" s="160"/>
      <c r="R22" s="160"/>
      <c r="S22" s="160"/>
      <c r="T22" s="160"/>
      <c r="U22" s="165">
        <f t="shared" si="8"/>
        <v>0</v>
      </c>
      <c r="V22" s="164" t="s">
        <v>47</v>
      </c>
    </row>
    <row r="23" ht="33" customHeight="1" spans="1:22">
      <c r="A23" s="159" t="s">
        <v>3220</v>
      </c>
      <c r="B23" s="159" t="s">
        <v>3221</v>
      </c>
      <c r="C23" s="158">
        <f t="shared" si="0"/>
        <v>0</v>
      </c>
      <c r="D23" s="158">
        <f t="shared" si="1"/>
        <v>0</v>
      </c>
      <c r="E23" s="158">
        <f t="shared" si="2"/>
        <v>0</v>
      </c>
      <c r="F23" s="160"/>
      <c r="G23" s="160"/>
      <c r="H23" s="160"/>
      <c r="I23" s="160"/>
      <c r="J23" s="160"/>
      <c r="K23" s="160"/>
      <c r="L23" s="158">
        <f t="shared" si="4"/>
        <v>0</v>
      </c>
      <c r="M23" s="158">
        <f t="shared" si="5"/>
        <v>0</v>
      </c>
      <c r="N23" s="158">
        <f t="shared" si="6"/>
        <v>0</v>
      </c>
      <c r="O23" s="160"/>
      <c r="P23" s="160"/>
      <c r="Q23" s="160"/>
      <c r="R23" s="160"/>
      <c r="S23" s="160"/>
      <c r="T23" s="160"/>
      <c r="U23" s="165">
        <f t="shared" si="8"/>
        <v>0</v>
      </c>
      <c r="V23" s="164" t="s">
        <v>47</v>
      </c>
    </row>
    <row r="24" ht="33" customHeight="1" spans="1:22">
      <c r="A24" s="159" t="s">
        <v>3222</v>
      </c>
      <c r="B24" s="159" t="s">
        <v>3223</v>
      </c>
      <c r="C24" s="158">
        <f t="shared" si="0"/>
        <v>0</v>
      </c>
      <c r="D24" s="158">
        <f t="shared" si="1"/>
        <v>0</v>
      </c>
      <c r="E24" s="158">
        <f t="shared" si="2"/>
        <v>0</v>
      </c>
      <c r="F24" s="160"/>
      <c r="G24" s="160"/>
      <c r="H24" s="160"/>
      <c r="I24" s="160"/>
      <c r="J24" s="160"/>
      <c r="K24" s="160"/>
      <c r="L24" s="158">
        <f t="shared" si="4"/>
        <v>0</v>
      </c>
      <c r="M24" s="158">
        <f t="shared" si="5"/>
        <v>0</v>
      </c>
      <c r="N24" s="158">
        <f t="shared" si="6"/>
        <v>0</v>
      </c>
      <c r="O24" s="160"/>
      <c r="P24" s="160"/>
      <c r="Q24" s="160"/>
      <c r="R24" s="160"/>
      <c r="S24" s="160"/>
      <c r="T24" s="160"/>
      <c r="U24" s="165">
        <f t="shared" si="8"/>
        <v>0</v>
      </c>
      <c r="V24" s="164" t="s">
        <v>47</v>
      </c>
    </row>
    <row r="25" ht="33" customHeight="1" spans="1:22">
      <c r="A25" s="159" t="s">
        <v>3224</v>
      </c>
      <c r="B25" s="159" t="s">
        <v>3225</v>
      </c>
      <c r="C25" s="158">
        <f t="shared" si="0"/>
        <v>0</v>
      </c>
      <c r="D25" s="158">
        <f t="shared" si="1"/>
        <v>0</v>
      </c>
      <c r="E25" s="158">
        <f t="shared" si="2"/>
        <v>0</v>
      </c>
      <c r="F25" s="160"/>
      <c r="G25" s="160"/>
      <c r="H25" s="160"/>
      <c r="I25" s="160"/>
      <c r="J25" s="160"/>
      <c r="K25" s="160"/>
      <c r="L25" s="158">
        <f t="shared" si="4"/>
        <v>0</v>
      </c>
      <c r="M25" s="158">
        <f t="shared" si="5"/>
        <v>0</v>
      </c>
      <c r="N25" s="158">
        <f t="shared" si="6"/>
        <v>0</v>
      </c>
      <c r="O25" s="160"/>
      <c r="P25" s="160"/>
      <c r="Q25" s="160"/>
      <c r="R25" s="160"/>
      <c r="S25" s="160"/>
      <c r="T25" s="160"/>
      <c r="U25" s="165">
        <f t="shared" si="8"/>
        <v>0</v>
      </c>
      <c r="V25" s="164" t="s">
        <v>47</v>
      </c>
    </row>
    <row r="26" ht="33" customHeight="1" spans="1:22">
      <c r="A26" s="159" t="s">
        <v>3226</v>
      </c>
      <c r="B26" s="159" t="s">
        <v>3227</v>
      </c>
      <c r="C26" s="158">
        <f t="shared" si="0"/>
        <v>0</v>
      </c>
      <c r="D26" s="158">
        <f t="shared" si="1"/>
        <v>0</v>
      </c>
      <c r="E26" s="158">
        <f t="shared" si="2"/>
        <v>0</v>
      </c>
      <c r="F26" s="160"/>
      <c r="G26" s="160"/>
      <c r="H26" s="160"/>
      <c r="I26" s="160"/>
      <c r="J26" s="160"/>
      <c r="K26" s="160"/>
      <c r="L26" s="158">
        <f t="shared" si="4"/>
        <v>0</v>
      </c>
      <c r="M26" s="158">
        <f t="shared" si="5"/>
        <v>0</v>
      </c>
      <c r="N26" s="158">
        <f t="shared" si="6"/>
        <v>0</v>
      </c>
      <c r="O26" s="160"/>
      <c r="P26" s="160"/>
      <c r="Q26" s="160"/>
      <c r="R26" s="160"/>
      <c r="S26" s="160"/>
      <c r="T26" s="160"/>
      <c r="U26" s="165">
        <f t="shared" si="8"/>
        <v>0</v>
      </c>
      <c r="V26" s="164" t="s">
        <v>47</v>
      </c>
    </row>
    <row r="27" ht="33" customHeight="1" spans="1:22">
      <c r="A27" s="159" t="s">
        <v>3228</v>
      </c>
      <c r="B27" s="159" t="s">
        <v>3229</v>
      </c>
      <c r="C27" s="158">
        <f t="shared" si="0"/>
        <v>0</v>
      </c>
      <c r="D27" s="158">
        <f t="shared" si="1"/>
        <v>0</v>
      </c>
      <c r="E27" s="158">
        <f t="shared" si="2"/>
        <v>0</v>
      </c>
      <c r="F27" s="160"/>
      <c r="G27" s="160"/>
      <c r="H27" s="160"/>
      <c r="I27" s="160"/>
      <c r="J27" s="160"/>
      <c r="K27" s="160"/>
      <c r="L27" s="158">
        <f t="shared" si="4"/>
        <v>0</v>
      </c>
      <c r="M27" s="158">
        <f t="shared" si="5"/>
        <v>0</v>
      </c>
      <c r="N27" s="158">
        <f t="shared" si="6"/>
        <v>0</v>
      </c>
      <c r="O27" s="160"/>
      <c r="P27" s="160"/>
      <c r="Q27" s="160"/>
      <c r="R27" s="160"/>
      <c r="S27" s="160"/>
      <c r="T27" s="160"/>
      <c r="U27" s="165">
        <f t="shared" si="8"/>
        <v>0</v>
      </c>
      <c r="V27" s="164" t="s">
        <v>47</v>
      </c>
    </row>
    <row r="28" ht="33" customHeight="1" spans="1:22">
      <c r="A28" s="159" t="s">
        <v>3230</v>
      </c>
      <c r="B28" s="159" t="s">
        <v>3231</v>
      </c>
      <c r="C28" s="158">
        <f t="shared" si="0"/>
        <v>0</v>
      </c>
      <c r="D28" s="158">
        <f t="shared" si="1"/>
        <v>0</v>
      </c>
      <c r="E28" s="158">
        <f t="shared" si="2"/>
        <v>0</v>
      </c>
      <c r="F28" s="160"/>
      <c r="G28" s="160"/>
      <c r="H28" s="160"/>
      <c r="I28" s="160"/>
      <c r="J28" s="160"/>
      <c r="K28" s="160"/>
      <c r="L28" s="158">
        <f t="shared" si="4"/>
        <v>0</v>
      </c>
      <c r="M28" s="158">
        <f t="shared" si="5"/>
        <v>0</v>
      </c>
      <c r="N28" s="158">
        <f t="shared" si="6"/>
        <v>0</v>
      </c>
      <c r="O28" s="160"/>
      <c r="P28" s="160"/>
      <c r="Q28" s="160"/>
      <c r="R28" s="160"/>
      <c r="S28" s="160"/>
      <c r="T28" s="160"/>
      <c r="U28" s="165">
        <f t="shared" si="8"/>
        <v>0</v>
      </c>
      <c r="V28" s="164" t="s">
        <v>47</v>
      </c>
    </row>
    <row r="29" ht="33" customHeight="1" spans="1:22">
      <c r="A29" s="156" t="s">
        <v>3232</v>
      </c>
      <c r="B29" s="156" t="s">
        <v>3233</v>
      </c>
      <c r="C29" s="158">
        <f t="shared" si="0"/>
        <v>0</v>
      </c>
      <c r="D29" s="158">
        <f t="shared" si="1"/>
        <v>0</v>
      </c>
      <c r="E29" s="158">
        <f t="shared" si="2"/>
        <v>0</v>
      </c>
      <c r="F29" s="158">
        <f t="shared" ref="F29:K29" si="11">SUM(F30)</f>
        <v>0</v>
      </c>
      <c r="G29" s="158">
        <f t="shared" si="11"/>
        <v>0</v>
      </c>
      <c r="H29" s="158">
        <f t="shared" si="11"/>
        <v>0</v>
      </c>
      <c r="I29" s="158">
        <f t="shared" si="11"/>
        <v>0</v>
      </c>
      <c r="J29" s="158">
        <f t="shared" si="11"/>
        <v>0</v>
      </c>
      <c r="K29" s="158">
        <f t="shared" si="11"/>
        <v>0</v>
      </c>
      <c r="L29" s="158">
        <f t="shared" si="4"/>
        <v>0</v>
      </c>
      <c r="M29" s="158">
        <f t="shared" si="5"/>
        <v>0</v>
      </c>
      <c r="N29" s="158">
        <f t="shared" si="6"/>
        <v>0</v>
      </c>
      <c r="O29" s="158">
        <f t="shared" ref="O29:T29" si="12">SUM(O30)</f>
        <v>0</v>
      </c>
      <c r="P29" s="158">
        <f t="shared" si="12"/>
        <v>0</v>
      </c>
      <c r="Q29" s="158">
        <f t="shared" si="12"/>
        <v>0</v>
      </c>
      <c r="R29" s="158">
        <f t="shared" si="12"/>
        <v>0</v>
      </c>
      <c r="S29" s="158">
        <f t="shared" si="12"/>
        <v>0</v>
      </c>
      <c r="T29" s="158">
        <f t="shared" si="12"/>
        <v>0</v>
      </c>
      <c r="U29" s="165">
        <f t="shared" si="8"/>
        <v>0</v>
      </c>
      <c r="V29" s="164" t="s">
        <v>47</v>
      </c>
    </row>
    <row r="30" ht="33" customHeight="1" spans="1:22">
      <c r="A30" s="159" t="s">
        <v>3234</v>
      </c>
      <c r="B30" s="159" t="s">
        <v>3233</v>
      </c>
      <c r="C30" s="158">
        <f t="shared" si="0"/>
        <v>0</v>
      </c>
      <c r="D30" s="158">
        <f t="shared" si="1"/>
        <v>0</v>
      </c>
      <c r="E30" s="158">
        <f t="shared" si="2"/>
        <v>0</v>
      </c>
      <c r="F30" s="160"/>
      <c r="G30" s="160"/>
      <c r="H30" s="160"/>
      <c r="I30" s="160"/>
      <c r="J30" s="160"/>
      <c r="K30" s="160"/>
      <c r="L30" s="158">
        <f t="shared" si="4"/>
        <v>0</v>
      </c>
      <c r="M30" s="158">
        <f t="shared" si="5"/>
        <v>0</v>
      </c>
      <c r="N30" s="158">
        <f t="shared" si="6"/>
        <v>0</v>
      </c>
      <c r="O30" s="160"/>
      <c r="P30" s="160"/>
      <c r="Q30" s="160"/>
      <c r="R30" s="160"/>
      <c r="S30" s="160"/>
      <c r="T30" s="160"/>
      <c r="U30" s="165">
        <f t="shared" si="8"/>
        <v>0</v>
      </c>
      <c r="V30" s="164" t="s">
        <v>47</v>
      </c>
    </row>
    <row r="31" ht="33" customHeight="1" spans="1:22">
      <c r="A31" s="156" t="s">
        <v>3235</v>
      </c>
      <c r="B31" s="156" t="s">
        <v>3236</v>
      </c>
      <c r="C31" s="158">
        <f t="shared" si="0"/>
        <v>25</v>
      </c>
      <c r="D31" s="158">
        <f t="shared" si="1"/>
        <v>0</v>
      </c>
      <c r="E31" s="158">
        <f t="shared" si="2"/>
        <v>25</v>
      </c>
      <c r="F31" s="158">
        <f t="shared" ref="F31:K31" si="13">SUM(F32)</f>
        <v>0</v>
      </c>
      <c r="G31" s="158">
        <f t="shared" si="13"/>
        <v>0</v>
      </c>
      <c r="H31" s="158">
        <f t="shared" si="13"/>
        <v>0</v>
      </c>
      <c r="I31" s="158">
        <f t="shared" si="13"/>
        <v>25</v>
      </c>
      <c r="J31" s="158">
        <f t="shared" si="13"/>
        <v>0</v>
      </c>
      <c r="K31" s="158">
        <f t="shared" si="13"/>
        <v>0</v>
      </c>
      <c r="L31" s="158">
        <f t="shared" si="4"/>
        <v>10</v>
      </c>
      <c r="M31" s="158">
        <f t="shared" si="5"/>
        <v>0</v>
      </c>
      <c r="N31" s="158">
        <f t="shared" si="6"/>
        <v>10</v>
      </c>
      <c r="O31" s="158">
        <f t="shared" ref="O31:T31" si="14">SUM(O32)</f>
        <v>0</v>
      </c>
      <c r="P31" s="158">
        <f t="shared" si="14"/>
        <v>0</v>
      </c>
      <c r="Q31" s="158">
        <f t="shared" si="14"/>
        <v>0</v>
      </c>
      <c r="R31" s="158">
        <f t="shared" si="14"/>
        <v>10</v>
      </c>
      <c r="S31" s="158">
        <f t="shared" si="14"/>
        <v>0</v>
      </c>
      <c r="T31" s="158">
        <f t="shared" si="14"/>
        <v>0</v>
      </c>
      <c r="U31" s="165">
        <f t="shared" si="8"/>
        <v>0.4</v>
      </c>
      <c r="V31" s="164" t="s">
        <v>47</v>
      </c>
    </row>
    <row r="32" ht="33" customHeight="1" spans="1:22">
      <c r="A32" s="159" t="s">
        <v>3237</v>
      </c>
      <c r="B32" s="159" t="s">
        <v>3236</v>
      </c>
      <c r="C32" s="158">
        <f t="shared" si="0"/>
        <v>25</v>
      </c>
      <c r="D32" s="158">
        <f t="shared" si="1"/>
        <v>0</v>
      </c>
      <c r="E32" s="158">
        <f t="shared" si="2"/>
        <v>25</v>
      </c>
      <c r="F32" s="160"/>
      <c r="G32" s="160"/>
      <c r="H32" s="160"/>
      <c r="I32" s="160">
        <v>25</v>
      </c>
      <c r="J32" s="160"/>
      <c r="K32" s="160"/>
      <c r="L32" s="158">
        <f t="shared" si="4"/>
        <v>10</v>
      </c>
      <c r="M32" s="158">
        <f t="shared" si="5"/>
        <v>0</v>
      </c>
      <c r="N32" s="158">
        <f t="shared" si="6"/>
        <v>10</v>
      </c>
      <c r="O32" s="160"/>
      <c r="P32" s="160"/>
      <c r="Q32" s="160"/>
      <c r="R32" s="160">
        <v>10</v>
      </c>
      <c r="S32" s="160"/>
      <c r="T32" s="160"/>
      <c r="U32" s="165">
        <f t="shared" si="8"/>
        <v>0.4</v>
      </c>
      <c r="V32" s="164" t="s">
        <v>47</v>
      </c>
    </row>
    <row r="33" ht="33" customHeight="1" spans="1:22">
      <c r="A33" s="156" t="s">
        <v>2362</v>
      </c>
      <c r="B33" s="156" t="s">
        <v>47</v>
      </c>
      <c r="C33" s="158">
        <f t="shared" si="0"/>
        <v>25</v>
      </c>
      <c r="D33" s="158">
        <f t="shared" si="1"/>
        <v>0</v>
      </c>
      <c r="E33" s="158">
        <f t="shared" si="2"/>
        <v>25</v>
      </c>
      <c r="F33" s="158">
        <f t="shared" ref="F33:K33" si="15">SUM(F8,F19,F29,F31)</f>
        <v>0</v>
      </c>
      <c r="G33" s="158">
        <f t="shared" si="15"/>
        <v>0</v>
      </c>
      <c r="H33" s="158">
        <f t="shared" si="15"/>
        <v>0</v>
      </c>
      <c r="I33" s="158">
        <f t="shared" si="15"/>
        <v>25</v>
      </c>
      <c r="J33" s="158">
        <f t="shared" si="15"/>
        <v>0</v>
      </c>
      <c r="K33" s="158">
        <f t="shared" si="15"/>
        <v>0</v>
      </c>
      <c r="L33" s="158">
        <f t="shared" si="4"/>
        <v>17</v>
      </c>
      <c r="M33" s="158">
        <f t="shared" si="5"/>
        <v>0</v>
      </c>
      <c r="N33" s="158">
        <f t="shared" si="6"/>
        <v>17</v>
      </c>
      <c r="O33" s="158">
        <f t="shared" ref="O33:T33" si="16">SUM(O8,O19,O29,O31)</f>
        <v>0</v>
      </c>
      <c r="P33" s="158">
        <f t="shared" si="16"/>
        <v>0</v>
      </c>
      <c r="Q33" s="158">
        <f t="shared" si="16"/>
        <v>0</v>
      </c>
      <c r="R33" s="158">
        <f t="shared" si="16"/>
        <v>17</v>
      </c>
      <c r="S33" s="158">
        <f t="shared" si="16"/>
        <v>0</v>
      </c>
      <c r="T33" s="158">
        <f t="shared" si="16"/>
        <v>0</v>
      </c>
      <c r="U33" s="165">
        <f t="shared" si="8"/>
        <v>0.68</v>
      </c>
      <c r="V33" s="164" t="s">
        <v>47</v>
      </c>
    </row>
    <row r="34" ht="33" customHeight="1" spans="1:22">
      <c r="A34" s="156" t="s">
        <v>3062</v>
      </c>
      <c r="B34" s="156" t="s">
        <v>47</v>
      </c>
      <c r="C34" s="158">
        <f t="shared" si="0"/>
        <v>0</v>
      </c>
      <c r="D34" s="158">
        <f t="shared" si="1"/>
        <v>0</v>
      </c>
      <c r="E34" s="158">
        <f t="shared" si="2"/>
        <v>0</v>
      </c>
      <c r="F34" s="160"/>
      <c r="G34" s="160"/>
      <c r="H34" s="160"/>
      <c r="I34" s="160"/>
      <c r="J34" s="160"/>
      <c r="K34" s="160"/>
      <c r="L34" s="158">
        <f t="shared" si="4"/>
        <v>0</v>
      </c>
      <c r="M34" s="158">
        <f t="shared" si="5"/>
        <v>0</v>
      </c>
      <c r="N34" s="158">
        <f t="shared" si="6"/>
        <v>0</v>
      </c>
      <c r="O34" s="160"/>
      <c r="P34" s="160"/>
      <c r="Q34" s="160"/>
      <c r="R34" s="160"/>
      <c r="S34" s="160"/>
      <c r="T34" s="160"/>
      <c r="U34" s="165">
        <f t="shared" si="8"/>
        <v>0</v>
      </c>
      <c r="V34" s="164" t="s">
        <v>47</v>
      </c>
    </row>
    <row r="35" ht="33" customHeight="1" spans="1:22">
      <c r="A35" s="156" t="s">
        <v>3064</v>
      </c>
      <c r="B35" s="156" t="s">
        <v>47</v>
      </c>
      <c r="C35" s="158">
        <f t="shared" si="0"/>
        <v>0</v>
      </c>
      <c r="D35" s="158">
        <f t="shared" si="1"/>
        <v>0</v>
      </c>
      <c r="E35" s="158">
        <f t="shared" si="2"/>
        <v>0</v>
      </c>
      <c r="F35" s="160"/>
      <c r="G35" s="160"/>
      <c r="H35" s="160"/>
      <c r="I35" s="160"/>
      <c r="J35" s="160"/>
      <c r="K35" s="160"/>
      <c r="L35" s="158">
        <f t="shared" si="4"/>
        <v>0</v>
      </c>
      <c r="M35" s="158">
        <f t="shared" si="5"/>
        <v>0</v>
      </c>
      <c r="N35" s="158">
        <f t="shared" si="6"/>
        <v>0</v>
      </c>
      <c r="O35" s="160"/>
      <c r="P35" s="160"/>
      <c r="Q35" s="160"/>
      <c r="R35" s="160"/>
      <c r="S35" s="160"/>
      <c r="T35" s="160"/>
      <c r="U35" s="165">
        <f t="shared" si="8"/>
        <v>0</v>
      </c>
      <c r="V35" s="164" t="s">
        <v>47</v>
      </c>
    </row>
    <row r="36" ht="33" customHeight="1" spans="1:22">
      <c r="A36" s="156" t="s">
        <v>3066</v>
      </c>
      <c r="B36" s="156" t="s">
        <v>47</v>
      </c>
      <c r="C36" s="158">
        <f t="shared" si="0"/>
        <v>30</v>
      </c>
      <c r="D36" s="158">
        <f t="shared" si="1"/>
        <v>0</v>
      </c>
      <c r="E36" s="158">
        <f t="shared" si="2"/>
        <v>30</v>
      </c>
      <c r="F36" s="160"/>
      <c r="G36" s="160"/>
      <c r="H36" s="160"/>
      <c r="I36" s="160">
        <v>30</v>
      </c>
      <c r="J36" s="160"/>
      <c r="K36" s="160"/>
      <c r="L36" s="158">
        <f t="shared" si="4"/>
        <v>190</v>
      </c>
      <c r="M36" s="158">
        <f t="shared" si="5"/>
        <v>0</v>
      </c>
      <c r="N36" s="158">
        <f t="shared" si="6"/>
        <v>190</v>
      </c>
      <c r="O36" s="160"/>
      <c r="P36" s="160"/>
      <c r="Q36" s="160"/>
      <c r="R36" s="160">
        <v>190</v>
      </c>
      <c r="S36" s="160"/>
      <c r="T36" s="160"/>
      <c r="U36" s="165">
        <f t="shared" si="8"/>
        <v>6.33333333333333</v>
      </c>
      <c r="V36" s="164" t="s">
        <v>47</v>
      </c>
    </row>
    <row r="37" ht="33" customHeight="1" spans="1:22">
      <c r="A37" s="156" t="s">
        <v>3067</v>
      </c>
      <c r="B37" s="156" t="s">
        <v>47</v>
      </c>
      <c r="C37" s="158">
        <f t="shared" si="0"/>
        <v>7</v>
      </c>
      <c r="D37" s="158">
        <f t="shared" si="1"/>
        <v>0</v>
      </c>
      <c r="E37" s="158">
        <f t="shared" si="2"/>
        <v>7</v>
      </c>
      <c r="F37" s="160"/>
      <c r="G37" s="160"/>
      <c r="H37" s="160"/>
      <c r="I37" s="160">
        <v>7</v>
      </c>
      <c r="J37" s="160"/>
      <c r="K37" s="160"/>
      <c r="L37" s="158">
        <f t="shared" si="4"/>
        <v>0</v>
      </c>
      <c r="M37" s="158">
        <f t="shared" si="5"/>
        <v>0</v>
      </c>
      <c r="N37" s="158">
        <f t="shared" si="6"/>
        <v>0</v>
      </c>
      <c r="O37" s="160"/>
      <c r="P37" s="160"/>
      <c r="Q37" s="160"/>
      <c r="R37" s="160"/>
      <c r="S37" s="160"/>
      <c r="T37" s="160"/>
      <c r="U37" s="165">
        <f t="shared" si="8"/>
        <v>0</v>
      </c>
      <c r="V37" s="164" t="s">
        <v>47</v>
      </c>
    </row>
    <row r="38" ht="45.95" customHeight="1" spans="1:22">
      <c r="A38" s="161" t="s">
        <v>3238</v>
      </c>
      <c r="B38" s="156" t="s">
        <v>47</v>
      </c>
      <c r="C38" s="162" t="s">
        <v>47</v>
      </c>
      <c r="D38" s="162" t="s">
        <v>47</v>
      </c>
      <c r="E38" s="163" t="s">
        <v>47</v>
      </c>
      <c r="F38" s="163" t="s">
        <v>47</v>
      </c>
      <c r="G38" s="163" t="s">
        <v>47</v>
      </c>
      <c r="H38" s="163" t="s">
        <v>47</v>
      </c>
      <c r="I38" s="163" t="s">
        <v>47</v>
      </c>
      <c r="J38" s="163" t="s">
        <v>47</v>
      </c>
      <c r="K38" s="163" t="s">
        <v>47</v>
      </c>
      <c r="L38" s="163" t="s">
        <v>47</v>
      </c>
      <c r="M38" s="163" t="s">
        <v>47</v>
      </c>
      <c r="N38" s="163" t="s">
        <v>47</v>
      </c>
      <c r="O38" s="163" t="s">
        <v>47</v>
      </c>
      <c r="P38" s="163" t="s">
        <v>47</v>
      </c>
      <c r="Q38" s="163" t="s">
        <v>47</v>
      </c>
      <c r="R38" s="163" t="s">
        <v>47</v>
      </c>
      <c r="S38" s="163" t="s">
        <v>47</v>
      </c>
      <c r="T38" s="163" t="s">
        <v>47</v>
      </c>
      <c r="U38" s="163" t="s">
        <v>47</v>
      </c>
      <c r="V38" s="164" t="s">
        <v>47</v>
      </c>
    </row>
  </sheetData>
  <mergeCells count="23">
    <mergeCell ref="A2:U2"/>
    <mergeCell ref="A3:U3"/>
    <mergeCell ref="C4:K4"/>
    <mergeCell ref="L4:T4"/>
    <mergeCell ref="D5:E5"/>
    <mergeCell ref="F5:G5"/>
    <mergeCell ref="H5:I5"/>
    <mergeCell ref="J5:K5"/>
    <mergeCell ref="M5:N5"/>
    <mergeCell ref="O5:P5"/>
    <mergeCell ref="Q5:R5"/>
    <mergeCell ref="S5:T5"/>
    <mergeCell ref="A33:B33"/>
    <mergeCell ref="A34:B34"/>
    <mergeCell ref="A35:B35"/>
    <mergeCell ref="A36:B36"/>
    <mergeCell ref="A37:B37"/>
    <mergeCell ref="A38:U38"/>
    <mergeCell ref="A4:A6"/>
    <mergeCell ref="B4:B6"/>
    <mergeCell ref="C5:C6"/>
    <mergeCell ref="L5:L6"/>
    <mergeCell ref="U4:U6"/>
  </mergeCell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38"/>
  <sheetViews>
    <sheetView tabSelected="1" topLeftCell="A21" workbookViewId="0">
      <selection activeCell="A2" sqref="A2:U2"/>
    </sheetView>
  </sheetViews>
  <sheetFormatPr defaultColWidth="9" defaultRowHeight="13.5"/>
  <cols>
    <col min="1" max="1" width="12" style="130" customWidth="1"/>
    <col min="2" max="2" width="36.25" style="130" customWidth="1"/>
    <col min="3" max="21" width="8.625" style="130" customWidth="1"/>
    <col min="22" max="22" width="7.625" style="130" customWidth="1"/>
    <col min="23" max="16384" width="9" style="130"/>
  </cols>
  <sheetData>
    <row r="1" s="130" customFormat="1" ht="23.1" customHeight="1" spans="1:22">
      <c r="A1" s="148" t="s">
        <v>3239</v>
      </c>
      <c r="B1" s="149" t="s">
        <v>47</v>
      </c>
      <c r="C1" s="150" t="s">
        <v>47</v>
      </c>
      <c r="D1" s="150" t="s">
        <v>47</v>
      </c>
      <c r="E1" s="149" t="s">
        <v>47</v>
      </c>
      <c r="F1" s="149" t="s">
        <v>47</v>
      </c>
      <c r="G1" s="149" t="s">
        <v>47</v>
      </c>
      <c r="H1" s="149" t="s">
        <v>47</v>
      </c>
      <c r="I1" s="149" t="s">
        <v>47</v>
      </c>
      <c r="J1" s="149" t="s">
        <v>47</v>
      </c>
      <c r="K1" s="149" t="s">
        <v>47</v>
      </c>
      <c r="L1" s="149" t="s">
        <v>47</v>
      </c>
      <c r="M1" s="149" t="s">
        <v>47</v>
      </c>
      <c r="N1" s="149" t="s">
        <v>47</v>
      </c>
      <c r="O1" s="149" t="s">
        <v>47</v>
      </c>
      <c r="P1" s="149" t="s">
        <v>47</v>
      </c>
      <c r="Q1" s="149" t="s">
        <v>47</v>
      </c>
      <c r="R1" s="149" t="s">
        <v>47</v>
      </c>
      <c r="S1" s="149" t="s">
        <v>47</v>
      </c>
      <c r="T1" s="149" t="s">
        <v>47</v>
      </c>
      <c r="U1" s="149" t="s">
        <v>47</v>
      </c>
      <c r="V1" s="164" t="s">
        <v>47</v>
      </c>
    </row>
    <row r="2" s="130" customFormat="1" ht="47.1" customHeight="1" spans="1:22">
      <c r="A2" s="151" t="s">
        <v>3240</v>
      </c>
      <c r="B2" s="151"/>
      <c r="C2" s="151"/>
      <c r="D2" s="151"/>
      <c r="E2" s="151"/>
      <c r="F2" s="151"/>
      <c r="G2" s="151"/>
      <c r="H2" s="151"/>
      <c r="I2" s="151"/>
      <c r="J2" s="151"/>
      <c r="K2" s="151"/>
      <c r="L2" s="151"/>
      <c r="M2" s="151"/>
      <c r="N2" s="151"/>
      <c r="O2" s="151"/>
      <c r="P2" s="151"/>
      <c r="Q2" s="151"/>
      <c r="R2" s="151"/>
      <c r="S2" s="151"/>
      <c r="T2" s="151"/>
      <c r="U2" s="151"/>
      <c r="V2" s="164" t="s">
        <v>47</v>
      </c>
    </row>
    <row r="3" s="130" customFormat="1" ht="23.1" customHeight="1" spans="1:22">
      <c r="A3" s="152" t="s">
        <v>50</v>
      </c>
      <c r="B3" s="152"/>
      <c r="C3" s="152"/>
      <c r="D3" s="152"/>
      <c r="E3" s="152"/>
      <c r="F3" s="152"/>
      <c r="G3" s="152"/>
      <c r="H3" s="152"/>
      <c r="I3" s="152"/>
      <c r="J3" s="152"/>
      <c r="K3" s="152"/>
      <c r="L3" s="152"/>
      <c r="M3" s="152"/>
      <c r="N3" s="152"/>
      <c r="O3" s="152"/>
      <c r="P3" s="152"/>
      <c r="Q3" s="152"/>
      <c r="R3" s="152"/>
      <c r="S3" s="152"/>
      <c r="T3" s="152"/>
      <c r="U3" s="152"/>
      <c r="V3" s="164" t="s">
        <v>47</v>
      </c>
    </row>
    <row r="4" s="130" customFormat="1" ht="23.1" customHeight="1" spans="1:22">
      <c r="A4" s="153" t="s">
        <v>2364</v>
      </c>
      <c r="B4" s="153" t="s">
        <v>2365</v>
      </c>
      <c r="C4" s="154" t="s">
        <v>3180</v>
      </c>
      <c r="D4" s="155"/>
      <c r="E4" s="155"/>
      <c r="F4" s="155"/>
      <c r="G4" s="155"/>
      <c r="H4" s="155"/>
      <c r="I4" s="155"/>
      <c r="J4" s="155"/>
      <c r="K4" s="155"/>
      <c r="L4" s="153" t="s">
        <v>3181</v>
      </c>
      <c r="M4" s="156"/>
      <c r="N4" s="156"/>
      <c r="O4" s="156"/>
      <c r="P4" s="156"/>
      <c r="Q4" s="156"/>
      <c r="R4" s="156"/>
      <c r="S4" s="156"/>
      <c r="T4" s="156"/>
      <c r="U4" s="153" t="s">
        <v>3078</v>
      </c>
      <c r="V4" s="164" t="s">
        <v>47</v>
      </c>
    </row>
    <row r="5" s="130" customFormat="1" ht="23.1" customHeight="1" spans="1:22">
      <c r="A5" s="156"/>
      <c r="B5" s="156"/>
      <c r="C5" s="154" t="s">
        <v>61</v>
      </c>
      <c r="D5" s="154" t="s">
        <v>3079</v>
      </c>
      <c r="E5" s="155"/>
      <c r="F5" s="154" t="s">
        <v>3182</v>
      </c>
      <c r="G5" s="155"/>
      <c r="H5" s="154" t="s">
        <v>3183</v>
      </c>
      <c r="I5" s="155"/>
      <c r="J5" s="154" t="s">
        <v>2045</v>
      </c>
      <c r="K5" s="155"/>
      <c r="L5" s="153" t="s">
        <v>61</v>
      </c>
      <c r="M5" s="153" t="s">
        <v>3079</v>
      </c>
      <c r="N5" s="156"/>
      <c r="O5" s="153" t="s">
        <v>3182</v>
      </c>
      <c r="P5" s="156"/>
      <c r="Q5" s="153" t="s">
        <v>3183</v>
      </c>
      <c r="R5" s="156"/>
      <c r="S5" s="153" t="s">
        <v>2045</v>
      </c>
      <c r="T5" s="156"/>
      <c r="U5" s="156"/>
      <c r="V5" s="164" t="s">
        <v>47</v>
      </c>
    </row>
    <row r="6" s="130" customFormat="1" ht="45.95" customHeight="1" spans="1:22">
      <c r="A6" s="156"/>
      <c r="B6" s="156"/>
      <c r="C6" s="155"/>
      <c r="D6" s="154" t="s">
        <v>3045</v>
      </c>
      <c r="E6" s="154" t="s">
        <v>3046</v>
      </c>
      <c r="F6" s="154" t="s">
        <v>3045</v>
      </c>
      <c r="G6" s="154" t="s">
        <v>3046</v>
      </c>
      <c r="H6" s="154" t="s">
        <v>3045</v>
      </c>
      <c r="I6" s="154" t="s">
        <v>3046</v>
      </c>
      <c r="J6" s="154" t="s">
        <v>3045</v>
      </c>
      <c r="K6" s="154" t="s">
        <v>3046</v>
      </c>
      <c r="L6" s="156"/>
      <c r="M6" s="153" t="s">
        <v>3045</v>
      </c>
      <c r="N6" s="153" t="s">
        <v>3046</v>
      </c>
      <c r="O6" s="153" t="s">
        <v>3045</v>
      </c>
      <c r="P6" s="153" t="s">
        <v>3046</v>
      </c>
      <c r="Q6" s="153" t="s">
        <v>3045</v>
      </c>
      <c r="R6" s="153" t="s">
        <v>3046</v>
      </c>
      <c r="S6" s="153" t="s">
        <v>3045</v>
      </c>
      <c r="T6" s="153" t="s">
        <v>3046</v>
      </c>
      <c r="U6" s="156"/>
      <c r="V6" s="164" t="s">
        <v>47</v>
      </c>
    </row>
    <row r="7" s="130" customFormat="1" ht="33" customHeight="1" spans="1:22">
      <c r="A7" s="153" t="s">
        <v>47</v>
      </c>
      <c r="B7" s="153" t="s">
        <v>117</v>
      </c>
      <c r="C7" s="154" t="s">
        <v>3047</v>
      </c>
      <c r="D7" s="154" t="s">
        <v>3184</v>
      </c>
      <c r="E7" s="154" t="s">
        <v>3185</v>
      </c>
      <c r="F7" s="154" t="s">
        <v>121</v>
      </c>
      <c r="G7" s="154" t="s">
        <v>3049</v>
      </c>
      <c r="H7" s="154" t="s">
        <v>2463</v>
      </c>
      <c r="I7" s="154" t="s">
        <v>2464</v>
      </c>
      <c r="J7" s="154" t="s">
        <v>2465</v>
      </c>
      <c r="K7" s="154" t="s">
        <v>2466</v>
      </c>
      <c r="L7" s="153" t="s">
        <v>3186</v>
      </c>
      <c r="M7" s="153" t="s">
        <v>3187</v>
      </c>
      <c r="N7" s="153" t="s">
        <v>3188</v>
      </c>
      <c r="O7" s="153" t="s">
        <v>2385</v>
      </c>
      <c r="P7" s="153" t="s">
        <v>2407</v>
      </c>
      <c r="Q7" s="153" t="s">
        <v>2413</v>
      </c>
      <c r="R7" s="153" t="s">
        <v>2415</v>
      </c>
      <c r="S7" s="153" t="s">
        <v>2424</v>
      </c>
      <c r="T7" s="153" t="s">
        <v>2417</v>
      </c>
      <c r="U7" s="153" t="s">
        <v>3189</v>
      </c>
      <c r="V7" s="164" t="s">
        <v>47</v>
      </c>
    </row>
    <row r="8" s="130" customFormat="1" ht="33" customHeight="1" spans="1:22">
      <c r="A8" s="157" t="s">
        <v>3190</v>
      </c>
      <c r="B8" s="157" t="s">
        <v>3191</v>
      </c>
      <c r="C8" s="158">
        <f t="shared" ref="C8:C37" si="0">SUM(D8:E8)</f>
        <v>0</v>
      </c>
      <c r="D8" s="158">
        <f t="shared" ref="D8:D37" si="1">SUM(F8,H8,J8)</f>
        <v>0</v>
      </c>
      <c r="E8" s="158">
        <f t="shared" ref="E8:E37" si="2">SUM(G8,I8,K8)</f>
        <v>0</v>
      </c>
      <c r="F8" s="158">
        <f t="shared" ref="F8:K8" si="3">SUM(F9:F18)</f>
        <v>0</v>
      </c>
      <c r="G8" s="158">
        <f t="shared" si="3"/>
        <v>0</v>
      </c>
      <c r="H8" s="158">
        <f t="shared" si="3"/>
        <v>0</v>
      </c>
      <c r="I8" s="158">
        <f t="shared" si="3"/>
        <v>0</v>
      </c>
      <c r="J8" s="158">
        <f t="shared" si="3"/>
        <v>0</v>
      </c>
      <c r="K8" s="158">
        <f t="shared" si="3"/>
        <v>0</v>
      </c>
      <c r="L8" s="158">
        <f t="shared" ref="L8:L37" si="4">SUM(M8:N8)</f>
        <v>7</v>
      </c>
      <c r="M8" s="158">
        <f t="shared" ref="M8:M37" si="5">SUM(O8,Q8,S8)</f>
        <v>0</v>
      </c>
      <c r="N8" s="158">
        <f t="shared" ref="N8:N37" si="6">SUM(P8,R8,T8)</f>
        <v>7</v>
      </c>
      <c r="O8" s="158">
        <f t="shared" ref="O8:T8" si="7">SUM(O9:O18)</f>
        <v>0</v>
      </c>
      <c r="P8" s="158">
        <f t="shared" si="7"/>
        <v>0</v>
      </c>
      <c r="Q8" s="158">
        <f t="shared" si="7"/>
        <v>0</v>
      </c>
      <c r="R8" s="158">
        <f t="shared" si="7"/>
        <v>7</v>
      </c>
      <c r="S8" s="158">
        <f t="shared" si="7"/>
        <v>0</v>
      </c>
      <c r="T8" s="158">
        <f t="shared" si="7"/>
        <v>0</v>
      </c>
      <c r="U8" s="165">
        <f t="shared" ref="U8:U37" si="8">IF(ISERROR(L8/C8),,L8/C8)</f>
        <v>0</v>
      </c>
      <c r="V8" s="164" t="s">
        <v>47</v>
      </c>
    </row>
    <row r="9" s="130" customFormat="1" ht="33" customHeight="1" spans="1:22">
      <c r="A9" s="159" t="s">
        <v>3192</v>
      </c>
      <c r="B9" s="159" t="s">
        <v>3193</v>
      </c>
      <c r="C9" s="158">
        <f t="shared" si="0"/>
        <v>0</v>
      </c>
      <c r="D9" s="158">
        <f t="shared" si="1"/>
        <v>0</v>
      </c>
      <c r="E9" s="158">
        <f t="shared" si="2"/>
        <v>0</v>
      </c>
      <c r="F9" s="160"/>
      <c r="G9" s="160"/>
      <c r="H9" s="160"/>
      <c r="I9" s="160"/>
      <c r="J9" s="160"/>
      <c r="K9" s="160"/>
      <c r="L9" s="158">
        <f t="shared" si="4"/>
        <v>0</v>
      </c>
      <c r="M9" s="158">
        <f t="shared" si="5"/>
        <v>0</v>
      </c>
      <c r="N9" s="158">
        <f t="shared" si="6"/>
        <v>0</v>
      </c>
      <c r="O9" s="160"/>
      <c r="P9" s="160"/>
      <c r="Q9" s="160"/>
      <c r="R9" s="160"/>
      <c r="S9" s="160"/>
      <c r="T9" s="160"/>
      <c r="U9" s="165">
        <f t="shared" si="8"/>
        <v>0</v>
      </c>
      <c r="V9" s="164" t="s">
        <v>47</v>
      </c>
    </row>
    <row r="10" s="130" customFormat="1" ht="33" customHeight="1" spans="1:22">
      <c r="A10" s="159" t="s">
        <v>3194</v>
      </c>
      <c r="B10" s="159" t="s">
        <v>3195</v>
      </c>
      <c r="C10" s="158">
        <f t="shared" si="0"/>
        <v>0</v>
      </c>
      <c r="D10" s="158">
        <f t="shared" si="1"/>
        <v>0</v>
      </c>
      <c r="E10" s="158">
        <f t="shared" si="2"/>
        <v>0</v>
      </c>
      <c r="F10" s="160"/>
      <c r="G10" s="160"/>
      <c r="H10" s="160"/>
      <c r="I10" s="160"/>
      <c r="J10" s="160"/>
      <c r="K10" s="160"/>
      <c r="L10" s="158">
        <f t="shared" si="4"/>
        <v>0</v>
      </c>
      <c r="M10" s="158">
        <f t="shared" si="5"/>
        <v>0</v>
      </c>
      <c r="N10" s="158">
        <f t="shared" si="6"/>
        <v>0</v>
      </c>
      <c r="O10" s="160"/>
      <c r="P10" s="160"/>
      <c r="Q10" s="160"/>
      <c r="R10" s="160"/>
      <c r="S10" s="160"/>
      <c r="T10" s="160"/>
      <c r="U10" s="165">
        <f t="shared" si="8"/>
        <v>0</v>
      </c>
      <c r="V10" s="164" t="s">
        <v>47</v>
      </c>
    </row>
    <row r="11" s="130" customFormat="1" ht="33" customHeight="1" spans="1:22">
      <c r="A11" s="159" t="s">
        <v>3196</v>
      </c>
      <c r="B11" s="159" t="s">
        <v>3197</v>
      </c>
      <c r="C11" s="158">
        <f t="shared" si="0"/>
        <v>0</v>
      </c>
      <c r="D11" s="158">
        <f t="shared" si="1"/>
        <v>0</v>
      </c>
      <c r="E11" s="158">
        <f t="shared" si="2"/>
        <v>0</v>
      </c>
      <c r="F11" s="160"/>
      <c r="G11" s="160"/>
      <c r="H11" s="160"/>
      <c r="I11" s="160"/>
      <c r="J11" s="160"/>
      <c r="K11" s="160"/>
      <c r="L11" s="158">
        <f t="shared" si="4"/>
        <v>0</v>
      </c>
      <c r="M11" s="158">
        <f t="shared" si="5"/>
        <v>0</v>
      </c>
      <c r="N11" s="158">
        <f t="shared" si="6"/>
        <v>0</v>
      </c>
      <c r="O11" s="160"/>
      <c r="P11" s="160"/>
      <c r="Q11" s="160"/>
      <c r="R11" s="160"/>
      <c r="S11" s="160"/>
      <c r="T11" s="160"/>
      <c r="U11" s="165">
        <f t="shared" si="8"/>
        <v>0</v>
      </c>
      <c r="V11" s="164" t="s">
        <v>47</v>
      </c>
    </row>
    <row r="12" s="130" customFormat="1" ht="33" customHeight="1" spans="1:22">
      <c r="A12" s="159" t="s">
        <v>3198</v>
      </c>
      <c r="B12" s="159" t="s">
        <v>3199</v>
      </c>
      <c r="C12" s="158">
        <f t="shared" si="0"/>
        <v>0</v>
      </c>
      <c r="D12" s="158">
        <f t="shared" si="1"/>
        <v>0</v>
      </c>
      <c r="E12" s="158">
        <f t="shared" si="2"/>
        <v>0</v>
      </c>
      <c r="F12" s="160"/>
      <c r="G12" s="160"/>
      <c r="H12" s="160"/>
      <c r="I12" s="160"/>
      <c r="J12" s="160"/>
      <c r="K12" s="160"/>
      <c r="L12" s="158">
        <f t="shared" si="4"/>
        <v>0</v>
      </c>
      <c r="M12" s="158">
        <f t="shared" si="5"/>
        <v>0</v>
      </c>
      <c r="N12" s="158">
        <f t="shared" si="6"/>
        <v>0</v>
      </c>
      <c r="O12" s="160"/>
      <c r="P12" s="160"/>
      <c r="Q12" s="160"/>
      <c r="R12" s="160"/>
      <c r="S12" s="160"/>
      <c r="T12" s="160"/>
      <c r="U12" s="165">
        <f t="shared" si="8"/>
        <v>0</v>
      </c>
      <c r="V12" s="164" t="s">
        <v>47</v>
      </c>
    </row>
    <row r="13" s="130" customFormat="1" ht="33" customHeight="1" spans="1:22">
      <c r="A13" s="159" t="s">
        <v>3200</v>
      </c>
      <c r="B13" s="159" t="s">
        <v>3201</v>
      </c>
      <c r="C13" s="158">
        <f t="shared" si="0"/>
        <v>0</v>
      </c>
      <c r="D13" s="158">
        <f t="shared" si="1"/>
        <v>0</v>
      </c>
      <c r="E13" s="158">
        <f t="shared" si="2"/>
        <v>0</v>
      </c>
      <c r="F13" s="160"/>
      <c r="G13" s="160"/>
      <c r="H13" s="160"/>
      <c r="I13" s="160"/>
      <c r="J13" s="160"/>
      <c r="K13" s="160"/>
      <c r="L13" s="158">
        <f t="shared" si="4"/>
        <v>7</v>
      </c>
      <c r="M13" s="158">
        <f t="shared" si="5"/>
        <v>0</v>
      </c>
      <c r="N13" s="158">
        <f t="shared" si="6"/>
        <v>7</v>
      </c>
      <c r="O13" s="160"/>
      <c r="P13" s="160"/>
      <c r="Q13" s="160"/>
      <c r="R13" s="160">
        <v>7</v>
      </c>
      <c r="S13" s="160"/>
      <c r="T13" s="160"/>
      <c r="U13" s="165">
        <f t="shared" si="8"/>
        <v>0</v>
      </c>
      <c r="V13" s="164" t="s">
        <v>47</v>
      </c>
    </row>
    <row r="14" s="130" customFormat="1" ht="33" customHeight="1" spans="1:22">
      <c r="A14" s="159" t="s">
        <v>3202</v>
      </c>
      <c r="B14" s="159" t="s">
        <v>3203</v>
      </c>
      <c r="C14" s="158">
        <f t="shared" si="0"/>
        <v>0</v>
      </c>
      <c r="D14" s="158">
        <f t="shared" si="1"/>
        <v>0</v>
      </c>
      <c r="E14" s="158">
        <f t="shared" si="2"/>
        <v>0</v>
      </c>
      <c r="F14" s="160"/>
      <c r="G14" s="160"/>
      <c r="H14" s="160"/>
      <c r="I14" s="160"/>
      <c r="J14" s="160"/>
      <c r="K14" s="160"/>
      <c r="L14" s="158">
        <f t="shared" si="4"/>
        <v>0</v>
      </c>
      <c r="M14" s="158">
        <f t="shared" si="5"/>
        <v>0</v>
      </c>
      <c r="N14" s="158">
        <f t="shared" si="6"/>
        <v>0</v>
      </c>
      <c r="O14" s="160"/>
      <c r="P14" s="160"/>
      <c r="Q14" s="160"/>
      <c r="R14" s="160"/>
      <c r="S14" s="160"/>
      <c r="T14" s="160"/>
      <c r="U14" s="165">
        <f t="shared" si="8"/>
        <v>0</v>
      </c>
      <c r="V14" s="164" t="s">
        <v>47</v>
      </c>
    </row>
    <row r="15" s="130" customFormat="1" ht="33" customHeight="1" spans="1:22">
      <c r="A15" s="159" t="s">
        <v>3204</v>
      </c>
      <c r="B15" s="159" t="s">
        <v>3205</v>
      </c>
      <c r="C15" s="158">
        <f t="shared" si="0"/>
        <v>0</v>
      </c>
      <c r="D15" s="158">
        <f t="shared" si="1"/>
        <v>0</v>
      </c>
      <c r="E15" s="158">
        <f t="shared" si="2"/>
        <v>0</v>
      </c>
      <c r="F15" s="160"/>
      <c r="G15" s="160"/>
      <c r="H15" s="160"/>
      <c r="I15" s="160"/>
      <c r="J15" s="160"/>
      <c r="K15" s="160"/>
      <c r="L15" s="158">
        <f t="shared" si="4"/>
        <v>0</v>
      </c>
      <c r="M15" s="158">
        <f t="shared" si="5"/>
        <v>0</v>
      </c>
      <c r="N15" s="158">
        <f t="shared" si="6"/>
        <v>0</v>
      </c>
      <c r="O15" s="160"/>
      <c r="P15" s="160"/>
      <c r="Q15" s="160"/>
      <c r="R15" s="160"/>
      <c r="S15" s="160"/>
      <c r="T15" s="160"/>
      <c r="U15" s="165">
        <f t="shared" si="8"/>
        <v>0</v>
      </c>
      <c r="V15" s="164" t="s">
        <v>47</v>
      </c>
    </row>
    <row r="16" s="130" customFormat="1" ht="33" customHeight="1" spans="1:22">
      <c r="A16" s="159" t="s">
        <v>3206</v>
      </c>
      <c r="B16" s="159" t="s">
        <v>3207</v>
      </c>
      <c r="C16" s="158">
        <f t="shared" si="0"/>
        <v>0</v>
      </c>
      <c r="D16" s="158">
        <f t="shared" si="1"/>
        <v>0</v>
      </c>
      <c r="E16" s="158">
        <f t="shared" si="2"/>
        <v>0</v>
      </c>
      <c r="F16" s="160"/>
      <c r="G16" s="160"/>
      <c r="H16" s="160"/>
      <c r="I16" s="160"/>
      <c r="J16" s="160"/>
      <c r="K16" s="160"/>
      <c r="L16" s="158">
        <f t="shared" si="4"/>
        <v>0</v>
      </c>
      <c r="M16" s="158">
        <f t="shared" si="5"/>
        <v>0</v>
      </c>
      <c r="N16" s="158">
        <f t="shared" si="6"/>
        <v>0</v>
      </c>
      <c r="O16" s="160"/>
      <c r="P16" s="160"/>
      <c r="Q16" s="160"/>
      <c r="R16" s="160"/>
      <c r="S16" s="160"/>
      <c r="T16" s="160"/>
      <c r="U16" s="165">
        <f t="shared" si="8"/>
        <v>0</v>
      </c>
      <c r="V16" s="164" t="s">
        <v>47</v>
      </c>
    </row>
    <row r="17" s="130" customFormat="1" ht="33" customHeight="1" spans="1:22">
      <c r="A17" s="159" t="s">
        <v>3208</v>
      </c>
      <c r="B17" s="159" t="s">
        <v>3209</v>
      </c>
      <c r="C17" s="158">
        <f t="shared" si="0"/>
        <v>0</v>
      </c>
      <c r="D17" s="158">
        <f t="shared" si="1"/>
        <v>0</v>
      </c>
      <c r="E17" s="158">
        <f t="shared" si="2"/>
        <v>0</v>
      </c>
      <c r="F17" s="160"/>
      <c r="G17" s="160"/>
      <c r="H17" s="160"/>
      <c r="I17" s="160"/>
      <c r="J17" s="160"/>
      <c r="K17" s="160"/>
      <c r="L17" s="158">
        <f t="shared" si="4"/>
        <v>0</v>
      </c>
      <c r="M17" s="158">
        <f t="shared" si="5"/>
        <v>0</v>
      </c>
      <c r="N17" s="158">
        <f t="shared" si="6"/>
        <v>0</v>
      </c>
      <c r="O17" s="160"/>
      <c r="P17" s="160"/>
      <c r="Q17" s="160"/>
      <c r="R17" s="160"/>
      <c r="S17" s="160"/>
      <c r="T17" s="160"/>
      <c r="U17" s="165">
        <f t="shared" si="8"/>
        <v>0</v>
      </c>
      <c r="V17" s="164" t="s">
        <v>47</v>
      </c>
    </row>
    <row r="18" s="130" customFormat="1" ht="33" customHeight="1" spans="1:22">
      <c r="A18" s="159" t="s">
        <v>3210</v>
      </c>
      <c r="B18" s="159" t="s">
        <v>3211</v>
      </c>
      <c r="C18" s="158">
        <f t="shared" si="0"/>
        <v>0</v>
      </c>
      <c r="D18" s="158">
        <f t="shared" si="1"/>
        <v>0</v>
      </c>
      <c r="E18" s="158">
        <f t="shared" si="2"/>
        <v>0</v>
      </c>
      <c r="F18" s="160"/>
      <c r="G18" s="160"/>
      <c r="H18" s="160"/>
      <c r="I18" s="160"/>
      <c r="J18" s="160"/>
      <c r="K18" s="160"/>
      <c r="L18" s="158">
        <f t="shared" si="4"/>
        <v>0</v>
      </c>
      <c r="M18" s="158">
        <f t="shared" si="5"/>
        <v>0</v>
      </c>
      <c r="N18" s="158">
        <f t="shared" si="6"/>
        <v>0</v>
      </c>
      <c r="O18" s="160"/>
      <c r="P18" s="160"/>
      <c r="Q18" s="160"/>
      <c r="R18" s="160"/>
      <c r="S18" s="160"/>
      <c r="T18" s="160"/>
      <c r="U18" s="165">
        <f t="shared" si="8"/>
        <v>0</v>
      </c>
      <c r="V18" s="164" t="s">
        <v>47</v>
      </c>
    </row>
    <row r="19" s="130" customFormat="1" ht="33" customHeight="1" spans="1:22">
      <c r="A19" s="156" t="s">
        <v>3212</v>
      </c>
      <c r="B19" s="156" t="s">
        <v>3213</v>
      </c>
      <c r="C19" s="158">
        <f t="shared" si="0"/>
        <v>0</v>
      </c>
      <c r="D19" s="158">
        <f t="shared" si="1"/>
        <v>0</v>
      </c>
      <c r="E19" s="158">
        <f t="shared" si="2"/>
        <v>0</v>
      </c>
      <c r="F19" s="158">
        <f t="shared" ref="F19:K19" si="9">SUM(F20:F28)</f>
        <v>0</v>
      </c>
      <c r="G19" s="158">
        <f t="shared" si="9"/>
        <v>0</v>
      </c>
      <c r="H19" s="158">
        <f t="shared" si="9"/>
        <v>0</v>
      </c>
      <c r="I19" s="158">
        <f t="shared" si="9"/>
        <v>0</v>
      </c>
      <c r="J19" s="158">
        <f t="shared" si="9"/>
        <v>0</v>
      </c>
      <c r="K19" s="158">
        <f t="shared" si="9"/>
        <v>0</v>
      </c>
      <c r="L19" s="158">
        <f t="shared" si="4"/>
        <v>0</v>
      </c>
      <c r="M19" s="158">
        <f t="shared" si="5"/>
        <v>0</v>
      </c>
      <c r="N19" s="158">
        <f t="shared" si="6"/>
        <v>0</v>
      </c>
      <c r="O19" s="158">
        <f t="shared" ref="O19:T19" si="10">SUM(O20:O28)</f>
        <v>0</v>
      </c>
      <c r="P19" s="158">
        <f t="shared" si="10"/>
        <v>0</v>
      </c>
      <c r="Q19" s="158">
        <f t="shared" si="10"/>
        <v>0</v>
      </c>
      <c r="R19" s="158">
        <f t="shared" si="10"/>
        <v>0</v>
      </c>
      <c r="S19" s="158">
        <f t="shared" si="10"/>
        <v>0</v>
      </c>
      <c r="T19" s="158">
        <f t="shared" si="10"/>
        <v>0</v>
      </c>
      <c r="U19" s="165">
        <f t="shared" si="8"/>
        <v>0</v>
      </c>
      <c r="V19" s="164" t="s">
        <v>47</v>
      </c>
    </row>
    <row r="20" s="130" customFormat="1" ht="33" customHeight="1" spans="1:22">
      <c r="A20" s="159" t="s">
        <v>3214</v>
      </c>
      <c r="B20" s="159" t="s">
        <v>3215</v>
      </c>
      <c r="C20" s="158">
        <f t="shared" si="0"/>
        <v>0</v>
      </c>
      <c r="D20" s="158">
        <f t="shared" si="1"/>
        <v>0</v>
      </c>
      <c r="E20" s="158">
        <f t="shared" si="2"/>
        <v>0</v>
      </c>
      <c r="F20" s="160"/>
      <c r="G20" s="160"/>
      <c r="H20" s="160"/>
      <c r="I20" s="160"/>
      <c r="J20" s="160"/>
      <c r="K20" s="160"/>
      <c r="L20" s="158">
        <f t="shared" si="4"/>
        <v>0</v>
      </c>
      <c r="M20" s="158">
        <f t="shared" si="5"/>
        <v>0</v>
      </c>
      <c r="N20" s="158">
        <f t="shared" si="6"/>
        <v>0</v>
      </c>
      <c r="O20" s="160"/>
      <c r="P20" s="160"/>
      <c r="Q20" s="160"/>
      <c r="R20" s="160"/>
      <c r="S20" s="160"/>
      <c r="T20" s="160"/>
      <c r="U20" s="165">
        <f t="shared" si="8"/>
        <v>0</v>
      </c>
      <c r="V20" s="164" t="s">
        <v>47</v>
      </c>
    </row>
    <row r="21" s="130" customFormat="1" ht="33" customHeight="1" spans="1:22">
      <c r="A21" s="159" t="s">
        <v>3216</v>
      </c>
      <c r="B21" s="159" t="s">
        <v>3217</v>
      </c>
      <c r="C21" s="158">
        <f t="shared" si="0"/>
        <v>0</v>
      </c>
      <c r="D21" s="158">
        <f t="shared" si="1"/>
        <v>0</v>
      </c>
      <c r="E21" s="158">
        <f t="shared" si="2"/>
        <v>0</v>
      </c>
      <c r="F21" s="160"/>
      <c r="G21" s="160"/>
      <c r="H21" s="160"/>
      <c r="I21" s="160"/>
      <c r="J21" s="160"/>
      <c r="K21" s="160"/>
      <c r="L21" s="158">
        <f t="shared" si="4"/>
        <v>0</v>
      </c>
      <c r="M21" s="158">
        <f t="shared" si="5"/>
        <v>0</v>
      </c>
      <c r="N21" s="158">
        <f t="shared" si="6"/>
        <v>0</v>
      </c>
      <c r="O21" s="160"/>
      <c r="P21" s="160"/>
      <c r="Q21" s="160"/>
      <c r="R21" s="160"/>
      <c r="S21" s="160"/>
      <c r="T21" s="160"/>
      <c r="U21" s="165">
        <f t="shared" si="8"/>
        <v>0</v>
      </c>
      <c r="V21" s="164" t="s">
        <v>47</v>
      </c>
    </row>
    <row r="22" s="130" customFormat="1" ht="33" customHeight="1" spans="1:22">
      <c r="A22" s="159" t="s">
        <v>3218</v>
      </c>
      <c r="B22" s="159" t="s">
        <v>3219</v>
      </c>
      <c r="C22" s="158">
        <f t="shared" si="0"/>
        <v>0</v>
      </c>
      <c r="D22" s="158">
        <f t="shared" si="1"/>
        <v>0</v>
      </c>
      <c r="E22" s="158">
        <f t="shared" si="2"/>
        <v>0</v>
      </c>
      <c r="F22" s="160"/>
      <c r="G22" s="160"/>
      <c r="H22" s="160"/>
      <c r="I22" s="160"/>
      <c r="J22" s="160"/>
      <c r="K22" s="160"/>
      <c r="L22" s="158">
        <f t="shared" si="4"/>
        <v>0</v>
      </c>
      <c r="M22" s="158">
        <f t="shared" si="5"/>
        <v>0</v>
      </c>
      <c r="N22" s="158">
        <f t="shared" si="6"/>
        <v>0</v>
      </c>
      <c r="O22" s="160"/>
      <c r="P22" s="160"/>
      <c r="Q22" s="160"/>
      <c r="R22" s="160"/>
      <c r="S22" s="160"/>
      <c r="T22" s="160"/>
      <c r="U22" s="165">
        <f t="shared" si="8"/>
        <v>0</v>
      </c>
      <c r="V22" s="164" t="s">
        <v>47</v>
      </c>
    </row>
    <row r="23" s="130" customFormat="1" ht="33" customHeight="1" spans="1:22">
      <c r="A23" s="159" t="s">
        <v>3220</v>
      </c>
      <c r="B23" s="159" t="s">
        <v>3221</v>
      </c>
      <c r="C23" s="158">
        <f t="shared" si="0"/>
        <v>0</v>
      </c>
      <c r="D23" s="158">
        <f t="shared" si="1"/>
        <v>0</v>
      </c>
      <c r="E23" s="158">
        <f t="shared" si="2"/>
        <v>0</v>
      </c>
      <c r="F23" s="160"/>
      <c r="G23" s="160"/>
      <c r="H23" s="160"/>
      <c r="I23" s="160"/>
      <c r="J23" s="160"/>
      <c r="K23" s="160"/>
      <c r="L23" s="158">
        <f t="shared" si="4"/>
        <v>0</v>
      </c>
      <c r="M23" s="158">
        <f t="shared" si="5"/>
        <v>0</v>
      </c>
      <c r="N23" s="158">
        <f t="shared" si="6"/>
        <v>0</v>
      </c>
      <c r="O23" s="160"/>
      <c r="P23" s="160"/>
      <c r="Q23" s="160"/>
      <c r="R23" s="160"/>
      <c r="S23" s="160"/>
      <c r="T23" s="160"/>
      <c r="U23" s="165">
        <f t="shared" si="8"/>
        <v>0</v>
      </c>
      <c r="V23" s="164" t="s">
        <v>47</v>
      </c>
    </row>
    <row r="24" s="130" customFormat="1" ht="33" customHeight="1" spans="1:22">
      <c r="A24" s="159" t="s">
        <v>3222</v>
      </c>
      <c r="B24" s="159" t="s">
        <v>3223</v>
      </c>
      <c r="C24" s="158">
        <f t="shared" si="0"/>
        <v>0</v>
      </c>
      <c r="D24" s="158">
        <f t="shared" si="1"/>
        <v>0</v>
      </c>
      <c r="E24" s="158">
        <f t="shared" si="2"/>
        <v>0</v>
      </c>
      <c r="F24" s="160"/>
      <c r="G24" s="160"/>
      <c r="H24" s="160"/>
      <c r="I24" s="160"/>
      <c r="J24" s="160"/>
      <c r="K24" s="160"/>
      <c r="L24" s="158">
        <f t="shared" si="4"/>
        <v>0</v>
      </c>
      <c r="M24" s="158">
        <f t="shared" si="5"/>
        <v>0</v>
      </c>
      <c r="N24" s="158">
        <f t="shared" si="6"/>
        <v>0</v>
      </c>
      <c r="O24" s="160"/>
      <c r="P24" s="160"/>
      <c r="Q24" s="160"/>
      <c r="R24" s="160"/>
      <c r="S24" s="160"/>
      <c r="T24" s="160"/>
      <c r="U24" s="165">
        <f t="shared" si="8"/>
        <v>0</v>
      </c>
      <c r="V24" s="164" t="s">
        <v>47</v>
      </c>
    </row>
    <row r="25" s="130" customFormat="1" ht="33" customHeight="1" spans="1:22">
      <c r="A25" s="159" t="s">
        <v>3224</v>
      </c>
      <c r="B25" s="159" t="s">
        <v>3225</v>
      </c>
      <c r="C25" s="158">
        <f t="shared" si="0"/>
        <v>0</v>
      </c>
      <c r="D25" s="158">
        <f t="shared" si="1"/>
        <v>0</v>
      </c>
      <c r="E25" s="158">
        <f t="shared" si="2"/>
        <v>0</v>
      </c>
      <c r="F25" s="160"/>
      <c r="G25" s="160"/>
      <c r="H25" s="160"/>
      <c r="I25" s="160"/>
      <c r="J25" s="160"/>
      <c r="K25" s="160"/>
      <c r="L25" s="158">
        <f t="shared" si="4"/>
        <v>0</v>
      </c>
      <c r="M25" s="158">
        <f t="shared" si="5"/>
        <v>0</v>
      </c>
      <c r="N25" s="158">
        <f t="shared" si="6"/>
        <v>0</v>
      </c>
      <c r="O25" s="160"/>
      <c r="P25" s="160"/>
      <c r="Q25" s="160"/>
      <c r="R25" s="160"/>
      <c r="S25" s="160"/>
      <c r="T25" s="160"/>
      <c r="U25" s="165">
        <f t="shared" si="8"/>
        <v>0</v>
      </c>
      <c r="V25" s="164" t="s">
        <v>47</v>
      </c>
    </row>
    <row r="26" s="130" customFormat="1" ht="33" customHeight="1" spans="1:22">
      <c r="A26" s="159" t="s">
        <v>3226</v>
      </c>
      <c r="B26" s="159" t="s">
        <v>3227</v>
      </c>
      <c r="C26" s="158">
        <f t="shared" si="0"/>
        <v>0</v>
      </c>
      <c r="D26" s="158">
        <f t="shared" si="1"/>
        <v>0</v>
      </c>
      <c r="E26" s="158">
        <f t="shared" si="2"/>
        <v>0</v>
      </c>
      <c r="F26" s="160"/>
      <c r="G26" s="160"/>
      <c r="H26" s="160"/>
      <c r="I26" s="160"/>
      <c r="J26" s="160"/>
      <c r="K26" s="160"/>
      <c r="L26" s="158">
        <f t="shared" si="4"/>
        <v>0</v>
      </c>
      <c r="M26" s="158">
        <f t="shared" si="5"/>
        <v>0</v>
      </c>
      <c r="N26" s="158">
        <f t="shared" si="6"/>
        <v>0</v>
      </c>
      <c r="O26" s="160"/>
      <c r="P26" s="160"/>
      <c r="Q26" s="160"/>
      <c r="R26" s="160"/>
      <c r="S26" s="160"/>
      <c r="T26" s="160"/>
      <c r="U26" s="165">
        <f t="shared" si="8"/>
        <v>0</v>
      </c>
      <c r="V26" s="164" t="s">
        <v>47</v>
      </c>
    </row>
    <row r="27" s="130" customFormat="1" ht="33" customHeight="1" spans="1:22">
      <c r="A27" s="159" t="s">
        <v>3228</v>
      </c>
      <c r="B27" s="159" t="s">
        <v>3229</v>
      </c>
      <c r="C27" s="158">
        <f t="shared" si="0"/>
        <v>0</v>
      </c>
      <c r="D27" s="158">
        <f t="shared" si="1"/>
        <v>0</v>
      </c>
      <c r="E27" s="158">
        <f t="shared" si="2"/>
        <v>0</v>
      </c>
      <c r="F27" s="160"/>
      <c r="G27" s="160"/>
      <c r="H27" s="160"/>
      <c r="I27" s="160"/>
      <c r="J27" s="160"/>
      <c r="K27" s="160"/>
      <c r="L27" s="158">
        <f t="shared" si="4"/>
        <v>0</v>
      </c>
      <c r="M27" s="158">
        <f t="shared" si="5"/>
        <v>0</v>
      </c>
      <c r="N27" s="158">
        <f t="shared" si="6"/>
        <v>0</v>
      </c>
      <c r="O27" s="160"/>
      <c r="P27" s="160"/>
      <c r="Q27" s="160"/>
      <c r="R27" s="160"/>
      <c r="S27" s="160"/>
      <c r="T27" s="160"/>
      <c r="U27" s="165">
        <f t="shared" si="8"/>
        <v>0</v>
      </c>
      <c r="V27" s="164" t="s">
        <v>47</v>
      </c>
    </row>
    <row r="28" s="130" customFormat="1" ht="33" customHeight="1" spans="1:22">
      <c r="A28" s="159" t="s">
        <v>3230</v>
      </c>
      <c r="B28" s="159" t="s">
        <v>3231</v>
      </c>
      <c r="C28" s="158">
        <f t="shared" si="0"/>
        <v>0</v>
      </c>
      <c r="D28" s="158">
        <f t="shared" si="1"/>
        <v>0</v>
      </c>
      <c r="E28" s="158">
        <f t="shared" si="2"/>
        <v>0</v>
      </c>
      <c r="F28" s="160"/>
      <c r="G28" s="160"/>
      <c r="H28" s="160"/>
      <c r="I28" s="160"/>
      <c r="J28" s="160"/>
      <c r="K28" s="160"/>
      <c r="L28" s="158">
        <f t="shared" si="4"/>
        <v>0</v>
      </c>
      <c r="M28" s="158">
        <f t="shared" si="5"/>
        <v>0</v>
      </c>
      <c r="N28" s="158">
        <f t="shared" si="6"/>
        <v>0</v>
      </c>
      <c r="O28" s="160"/>
      <c r="P28" s="160"/>
      <c r="Q28" s="160"/>
      <c r="R28" s="160"/>
      <c r="S28" s="160"/>
      <c r="T28" s="160"/>
      <c r="U28" s="165">
        <f t="shared" si="8"/>
        <v>0</v>
      </c>
      <c r="V28" s="164" t="s">
        <v>47</v>
      </c>
    </row>
    <row r="29" s="130" customFormat="1" ht="33" customHeight="1" spans="1:22">
      <c r="A29" s="156" t="s">
        <v>3232</v>
      </c>
      <c r="B29" s="156" t="s">
        <v>3233</v>
      </c>
      <c r="C29" s="158">
        <f t="shared" si="0"/>
        <v>0</v>
      </c>
      <c r="D29" s="158">
        <f t="shared" si="1"/>
        <v>0</v>
      </c>
      <c r="E29" s="158">
        <f t="shared" si="2"/>
        <v>0</v>
      </c>
      <c r="F29" s="158">
        <f t="shared" ref="F29:K29" si="11">SUM(F30)</f>
        <v>0</v>
      </c>
      <c r="G29" s="158">
        <f t="shared" si="11"/>
        <v>0</v>
      </c>
      <c r="H29" s="158">
        <f t="shared" si="11"/>
        <v>0</v>
      </c>
      <c r="I29" s="158">
        <f t="shared" si="11"/>
        <v>0</v>
      </c>
      <c r="J29" s="158">
        <f t="shared" si="11"/>
        <v>0</v>
      </c>
      <c r="K29" s="158">
        <f t="shared" si="11"/>
        <v>0</v>
      </c>
      <c r="L29" s="158">
        <f t="shared" si="4"/>
        <v>0</v>
      </c>
      <c r="M29" s="158">
        <f t="shared" si="5"/>
        <v>0</v>
      </c>
      <c r="N29" s="158">
        <f t="shared" si="6"/>
        <v>0</v>
      </c>
      <c r="O29" s="158">
        <f t="shared" ref="O29:T29" si="12">SUM(O30)</f>
        <v>0</v>
      </c>
      <c r="P29" s="158">
        <f t="shared" si="12"/>
        <v>0</v>
      </c>
      <c r="Q29" s="158">
        <f t="shared" si="12"/>
        <v>0</v>
      </c>
      <c r="R29" s="158">
        <f t="shared" si="12"/>
        <v>0</v>
      </c>
      <c r="S29" s="158">
        <f t="shared" si="12"/>
        <v>0</v>
      </c>
      <c r="T29" s="158">
        <f t="shared" si="12"/>
        <v>0</v>
      </c>
      <c r="U29" s="165">
        <f t="shared" si="8"/>
        <v>0</v>
      </c>
      <c r="V29" s="164" t="s">
        <v>47</v>
      </c>
    </row>
    <row r="30" s="130" customFormat="1" ht="33" customHeight="1" spans="1:22">
      <c r="A30" s="159" t="s">
        <v>3234</v>
      </c>
      <c r="B30" s="159" t="s">
        <v>3233</v>
      </c>
      <c r="C30" s="158">
        <f t="shared" si="0"/>
        <v>0</v>
      </c>
      <c r="D30" s="158">
        <f t="shared" si="1"/>
        <v>0</v>
      </c>
      <c r="E30" s="158">
        <f t="shared" si="2"/>
        <v>0</v>
      </c>
      <c r="F30" s="160"/>
      <c r="G30" s="160"/>
      <c r="H30" s="160"/>
      <c r="I30" s="160"/>
      <c r="J30" s="160"/>
      <c r="K30" s="160"/>
      <c r="L30" s="158">
        <f t="shared" si="4"/>
        <v>0</v>
      </c>
      <c r="M30" s="158">
        <f t="shared" si="5"/>
        <v>0</v>
      </c>
      <c r="N30" s="158">
        <f t="shared" si="6"/>
        <v>0</v>
      </c>
      <c r="O30" s="160"/>
      <c r="P30" s="160"/>
      <c r="Q30" s="160"/>
      <c r="R30" s="160"/>
      <c r="S30" s="160"/>
      <c r="T30" s="160"/>
      <c r="U30" s="165">
        <f t="shared" si="8"/>
        <v>0</v>
      </c>
      <c r="V30" s="164" t="s">
        <v>47</v>
      </c>
    </row>
    <row r="31" s="130" customFormat="1" ht="33" customHeight="1" spans="1:22">
      <c r="A31" s="156" t="s">
        <v>3235</v>
      </c>
      <c r="B31" s="156" t="s">
        <v>3236</v>
      </c>
      <c r="C31" s="158">
        <f t="shared" si="0"/>
        <v>25</v>
      </c>
      <c r="D31" s="158">
        <f t="shared" si="1"/>
        <v>0</v>
      </c>
      <c r="E31" s="158">
        <f t="shared" si="2"/>
        <v>25</v>
      </c>
      <c r="F31" s="158">
        <f t="shared" ref="F31:K31" si="13">SUM(F32)</f>
        <v>0</v>
      </c>
      <c r="G31" s="158">
        <f t="shared" si="13"/>
        <v>0</v>
      </c>
      <c r="H31" s="158">
        <f t="shared" si="13"/>
        <v>0</v>
      </c>
      <c r="I31" s="158">
        <f t="shared" si="13"/>
        <v>25</v>
      </c>
      <c r="J31" s="158">
        <f t="shared" si="13"/>
        <v>0</v>
      </c>
      <c r="K31" s="158">
        <f t="shared" si="13"/>
        <v>0</v>
      </c>
      <c r="L31" s="158">
        <f t="shared" si="4"/>
        <v>10</v>
      </c>
      <c r="M31" s="158">
        <f t="shared" si="5"/>
        <v>0</v>
      </c>
      <c r="N31" s="158">
        <f t="shared" si="6"/>
        <v>10</v>
      </c>
      <c r="O31" s="158">
        <f t="shared" ref="O31:T31" si="14">SUM(O32)</f>
        <v>0</v>
      </c>
      <c r="P31" s="158">
        <f t="shared" si="14"/>
        <v>0</v>
      </c>
      <c r="Q31" s="158">
        <f t="shared" si="14"/>
        <v>0</v>
      </c>
      <c r="R31" s="158">
        <f t="shared" si="14"/>
        <v>10</v>
      </c>
      <c r="S31" s="158">
        <f t="shared" si="14"/>
        <v>0</v>
      </c>
      <c r="T31" s="158">
        <f t="shared" si="14"/>
        <v>0</v>
      </c>
      <c r="U31" s="165">
        <f t="shared" si="8"/>
        <v>0.4</v>
      </c>
      <c r="V31" s="164" t="s">
        <v>47</v>
      </c>
    </row>
    <row r="32" s="130" customFormat="1" ht="33" customHeight="1" spans="1:22">
      <c r="A32" s="159" t="s">
        <v>3237</v>
      </c>
      <c r="B32" s="159" t="s">
        <v>3236</v>
      </c>
      <c r="C32" s="158">
        <f t="shared" si="0"/>
        <v>25</v>
      </c>
      <c r="D32" s="158">
        <f t="shared" si="1"/>
        <v>0</v>
      </c>
      <c r="E32" s="158">
        <f t="shared" si="2"/>
        <v>25</v>
      </c>
      <c r="F32" s="160"/>
      <c r="G32" s="160"/>
      <c r="H32" s="160"/>
      <c r="I32" s="160">
        <v>25</v>
      </c>
      <c r="J32" s="160"/>
      <c r="K32" s="160"/>
      <c r="L32" s="158">
        <f t="shared" si="4"/>
        <v>10</v>
      </c>
      <c r="M32" s="158">
        <f t="shared" si="5"/>
        <v>0</v>
      </c>
      <c r="N32" s="158">
        <f t="shared" si="6"/>
        <v>10</v>
      </c>
      <c r="O32" s="160"/>
      <c r="P32" s="160"/>
      <c r="Q32" s="160"/>
      <c r="R32" s="160">
        <v>10</v>
      </c>
      <c r="S32" s="160"/>
      <c r="T32" s="160"/>
      <c r="U32" s="165">
        <f t="shared" si="8"/>
        <v>0.4</v>
      </c>
      <c r="V32" s="164" t="s">
        <v>47</v>
      </c>
    </row>
    <row r="33" s="130" customFormat="1" ht="33" customHeight="1" spans="1:22">
      <c r="A33" s="156" t="s">
        <v>2362</v>
      </c>
      <c r="B33" s="156"/>
      <c r="C33" s="158">
        <f t="shared" si="0"/>
        <v>25</v>
      </c>
      <c r="D33" s="158">
        <f t="shared" si="1"/>
        <v>0</v>
      </c>
      <c r="E33" s="158">
        <f t="shared" si="2"/>
        <v>25</v>
      </c>
      <c r="F33" s="158">
        <f t="shared" ref="F33:K33" si="15">SUM(F8,F19,F29,F31)</f>
        <v>0</v>
      </c>
      <c r="G33" s="158">
        <f t="shared" si="15"/>
        <v>0</v>
      </c>
      <c r="H33" s="158">
        <f t="shared" si="15"/>
        <v>0</v>
      </c>
      <c r="I33" s="158">
        <f t="shared" si="15"/>
        <v>25</v>
      </c>
      <c r="J33" s="158">
        <f t="shared" si="15"/>
        <v>0</v>
      </c>
      <c r="K33" s="158">
        <f t="shared" si="15"/>
        <v>0</v>
      </c>
      <c r="L33" s="158">
        <f t="shared" si="4"/>
        <v>17</v>
      </c>
      <c r="M33" s="158">
        <f t="shared" si="5"/>
        <v>0</v>
      </c>
      <c r="N33" s="158">
        <f t="shared" si="6"/>
        <v>17</v>
      </c>
      <c r="O33" s="158">
        <f t="shared" ref="O33:T33" si="16">SUM(O8,O19,O29,O31)</f>
        <v>0</v>
      </c>
      <c r="P33" s="158">
        <f t="shared" si="16"/>
        <v>0</v>
      </c>
      <c r="Q33" s="158">
        <f t="shared" si="16"/>
        <v>0</v>
      </c>
      <c r="R33" s="158">
        <f t="shared" si="16"/>
        <v>17</v>
      </c>
      <c r="S33" s="158">
        <f t="shared" si="16"/>
        <v>0</v>
      </c>
      <c r="T33" s="158">
        <f t="shared" si="16"/>
        <v>0</v>
      </c>
      <c r="U33" s="165">
        <f t="shared" si="8"/>
        <v>0.68</v>
      </c>
      <c r="V33" s="164" t="s">
        <v>47</v>
      </c>
    </row>
    <row r="34" s="130" customFormat="1" ht="33" customHeight="1" spans="1:22">
      <c r="A34" s="156" t="s">
        <v>3062</v>
      </c>
      <c r="B34" s="156"/>
      <c r="C34" s="158">
        <f t="shared" si="0"/>
        <v>0</v>
      </c>
      <c r="D34" s="158">
        <f t="shared" si="1"/>
        <v>0</v>
      </c>
      <c r="E34" s="158">
        <f t="shared" si="2"/>
        <v>0</v>
      </c>
      <c r="F34" s="160"/>
      <c r="G34" s="160"/>
      <c r="H34" s="160"/>
      <c r="I34" s="160"/>
      <c r="J34" s="160"/>
      <c r="K34" s="160"/>
      <c r="L34" s="158">
        <f t="shared" si="4"/>
        <v>0</v>
      </c>
      <c r="M34" s="158">
        <f t="shared" si="5"/>
        <v>0</v>
      </c>
      <c r="N34" s="158">
        <f t="shared" si="6"/>
        <v>0</v>
      </c>
      <c r="O34" s="160"/>
      <c r="P34" s="160"/>
      <c r="Q34" s="160"/>
      <c r="R34" s="160"/>
      <c r="S34" s="160"/>
      <c r="T34" s="160"/>
      <c r="U34" s="165">
        <f t="shared" si="8"/>
        <v>0</v>
      </c>
      <c r="V34" s="164" t="s">
        <v>47</v>
      </c>
    </row>
    <row r="35" s="130" customFormat="1" ht="33" customHeight="1" spans="1:22">
      <c r="A35" s="156" t="s">
        <v>3064</v>
      </c>
      <c r="B35" s="156"/>
      <c r="C35" s="158">
        <f t="shared" si="0"/>
        <v>0</v>
      </c>
      <c r="D35" s="158">
        <f t="shared" si="1"/>
        <v>0</v>
      </c>
      <c r="E35" s="158">
        <f t="shared" si="2"/>
        <v>0</v>
      </c>
      <c r="F35" s="160"/>
      <c r="G35" s="160"/>
      <c r="H35" s="160"/>
      <c r="I35" s="160"/>
      <c r="J35" s="160"/>
      <c r="K35" s="160"/>
      <c r="L35" s="158">
        <f t="shared" si="4"/>
        <v>0</v>
      </c>
      <c r="M35" s="158">
        <f t="shared" si="5"/>
        <v>0</v>
      </c>
      <c r="N35" s="158">
        <f t="shared" si="6"/>
        <v>0</v>
      </c>
      <c r="O35" s="160"/>
      <c r="P35" s="160"/>
      <c r="Q35" s="160"/>
      <c r="R35" s="160"/>
      <c r="S35" s="160"/>
      <c r="T35" s="160"/>
      <c r="U35" s="165">
        <f t="shared" si="8"/>
        <v>0</v>
      </c>
      <c r="V35" s="164" t="s">
        <v>47</v>
      </c>
    </row>
    <row r="36" s="130" customFormat="1" ht="33" customHeight="1" spans="1:22">
      <c r="A36" s="156" t="s">
        <v>3066</v>
      </c>
      <c r="B36" s="156"/>
      <c r="C36" s="158">
        <f t="shared" si="0"/>
        <v>30</v>
      </c>
      <c r="D36" s="158">
        <f t="shared" si="1"/>
        <v>0</v>
      </c>
      <c r="E36" s="158">
        <f t="shared" si="2"/>
        <v>30</v>
      </c>
      <c r="F36" s="160"/>
      <c r="G36" s="160"/>
      <c r="H36" s="160"/>
      <c r="I36" s="160">
        <v>30</v>
      </c>
      <c r="J36" s="160"/>
      <c r="K36" s="160"/>
      <c r="L36" s="158">
        <f t="shared" si="4"/>
        <v>190</v>
      </c>
      <c r="M36" s="158">
        <f t="shared" si="5"/>
        <v>0</v>
      </c>
      <c r="N36" s="158">
        <f t="shared" si="6"/>
        <v>190</v>
      </c>
      <c r="O36" s="160"/>
      <c r="P36" s="160"/>
      <c r="Q36" s="160"/>
      <c r="R36" s="160">
        <v>190</v>
      </c>
      <c r="S36" s="160"/>
      <c r="T36" s="160"/>
      <c r="U36" s="165">
        <f t="shared" si="8"/>
        <v>6.33333333333333</v>
      </c>
      <c r="V36" s="164" t="s">
        <v>47</v>
      </c>
    </row>
    <row r="37" s="130" customFormat="1" ht="33" customHeight="1" spans="1:22">
      <c r="A37" s="156" t="s">
        <v>3067</v>
      </c>
      <c r="B37" s="156"/>
      <c r="C37" s="158">
        <f t="shared" si="0"/>
        <v>7</v>
      </c>
      <c r="D37" s="158">
        <f t="shared" si="1"/>
        <v>0</v>
      </c>
      <c r="E37" s="158">
        <f t="shared" si="2"/>
        <v>7</v>
      </c>
      <c r="F37" s="160"/>
      <c r="G37" s="160"/>
      <c r="H37" s="160"/>
      <c r="I37" s="160">
        <v>7</v>
      </c>
      <c r="J37" s="160"/>
      <c r="K37" s="160"/>
      <c r="L37" s="158">
        <f t="shared" si="4"/>
        <v>0</v>
      </c>
      <c r="M37" s="158">
        <f t="shared" si="5"/>
        <v>0</v>
      </c>
      <c r="N37" s="158">
        <f t="shared" si="6"/>
        <v>0</v>
      </c>
      <c r="O37" s="160"/>
      <c r="P37" s="160"/>
      <c r="Q37" s="160"/>
      <c r="R37" s="160"/>
      <c r="S37" s="160"/>
      <c r="T37" s="160"/>
      <c r="U37" s="165">
        <f t="shared" si="8"/>
        <v>0</v>
      </c>
      <c r="V37" s="164" t="s">
        <v>47</v>
      </c>
    </row>
    <row r="38" s="130" customFormat="1" ht="45.95" customHeight="1" spans="1:22">
      <c r="A38" s="161" t="s">
        <v>3238</v>
      </c>
      <c r="B38" s="156"/>
      <c r="C38" s="162"/>
      <c r="D38" s="162"/>
      <c r="E38" s="163"/>
      <c r="F38" s="163"/>
      <c r="G38" s="163"/>
      <c r="H38" s="163"/>
      <c r="I38" s="163"/>
      <c r="J38" s="163"/>
      <c r="K38" s="163"/>
      <c r="L38" s="163"/>
      <c r="M38" s="163"/>
      <c r="N38" s="163"/>
      <c r="O38" s="163"/>
      <c r="P38" s="163"/>
      <c r="Q38" s="163"/>
      <c r="R38" s="163"/>
      <c r="S38" s="163"/>
      <c r="T38" s="163"/>
      <c r="U38" s="163"/>
      <c r="V38" s="164" t="s">
        <v>47</v>
      </c>
    </row>
  </sheetData>
  <mergeCells count="23">
    <mergeCell ref="A2:U2"/>
    <mergeCell ref="A3:U3"/>
    <mergeCell ref="C4:K4"/>
    <mergeCell ref="L4:T4"/>
    <mergeCell ref="D5:E5"/>
    <mergeCell ref="F5:G5"/>
    <mergeCell ref="H5:I5"/>
    <mergeCell ref="J5:K5"/>
    <mergeCell ref="M5:N5"/>
    <mergeCell ref="O5:P5"/>
    <mergeCell ref="Q5:R5"/>
    <mergeCell ref="S5:T5"/>
    <mergeCell ref="A33:B33"/>
    <mergeCell ref="A34:B34"/>
    <mergeCell ref="A35:B35"/>
    <mergeCell ref="A36:B36"/>
    <mergeCell ref="A37:B37"/>
    <mergeCell ref="A38:U38"/>
    <mergeCell ref="A4:A6"/>
    <mergeCell ref="B4:B6"/>
    <mergeCell ref="C5:C6"/>
    <mergeCell ref="L5:L6"/>
    <mergeCell ref="U4:U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
  <sheetViews>
    <sheetView view="pageBreakPreview" zoomScaleNormal="100" workbookViewId="0">
      <pane ySplit="6" topLeftCell="A7" activePane="bottomLeft" state="frozen"/>
      <selection/>
      <selection pane="bottomLeft" activeCell="F22" sqref="F22"/>
    </sheetView>
  </sheetViews>
  <sheetFormatPr defaultColWidth="9" defaultRowHeight="13.5"/>
  <cols>
    <col min="1" max="1" width="11" style="130" customWidth="1"/>
    <col min="2" max="2" width="26.8833333333333" style="130" customWidth="1"/>
    <col min="3" max="5" width="11.6333333333333" style="130" customWidth="1"/>
    <col min="6" max="6" width="11" style="130" customWidth="1"/>
    <col min="7" max="7" width="10.6333333333333" style="130" customWidth="1"/>
    <col min="8" max="8" width="13.75" style="130" customWidth="1"/>
    <col min="9" max="9" width="7.63333333333333" style="130" customWidth="1"/>
    <col min="10" max="11" width="12.8916666666667" style="130"/>
    <col min="12" max="16384" width="9" style="130"/>
  </cols>
  <sheetData>
    <row r="1" ht="23.1" customHeight="1" spans="1:9">
      <c r="A1" s="387" t="s">
        <v>1</v>
      </c>
      <c r="B1" s="149" t="s">
        <v>47</v>
      </c>
      <c r="C1" s="149" t="s">
        <v>47</v>
      </c>
      <c r="D1" s="149"/>
      <c r="E1" s="149" t="s">
        <v>47</v>
      </c>
      <c r="F1" s="149" t="s">
        <v>47</v>
      </c>
      <c r="G1" s="388" t="s">
        <v>47</v>
      </c>
      <c r="H1" s="388" t="s">
        <v>47</v>
      </c>
      <c r="I1" s="164" t="s">
        <v>47</v>
      </c>
    </row>
    <row r="2" ht="22.5" customHeight="1" spans="1:9">
      <c r="A2" s="389" t="s">
        <v>2</v>
      </c>
      <c r="B2" s="389" t="s">
        <v>47</v>
      </c>
      <c r="C2" s="389" t="s">
        <v>47</v>
      </c>
      <c r="D2" s="389"/>
      <c r="E2" s="389" t="s">
        <v>47</v>
      </c>
      <c r="F2" s="389" t="s">
        <v>47</v>
      </c>
      <c r="G2" s="389" t="s">
        <v>47</v>
      </c>
      <c r="H2" s="389" t="s">
        <v>47</v>
      </c>
      <c r="I2" s="164" t="s">
        <v>47</v>
      </c>
    </row>
    <row r="3" ht="23.1" customHeight="1" spans="1:9">
      <c r="A3" s="390" t="s">
        <v>48</v>
      </c>
      <c r="B3" s="390" t="s">
        <v>49</v>
      </c>
      <c r="C3" s="390" t="s">
        <v>47</v>
      </c>
      <c r="D3" s="390"/>
      <c r="E3" s="390" t="s">
        <v>47</v>
      </c>
      <c r="F3" s="390" t="s">
        <v>47</v>
      </c>
      <c r="G3" s="391" t="s">
        <v>47</v>
      </c>
      <c r="H3" s="392" t="s">
        <v>50</v>
      </c>
      <c r="I3" s="164" t="s">
        <v>47</v>
      </c>
    </row>
    <row r="4" ht="20.25" customHeight="1" spans="1:9">
      <c r="A4" s="393" t="s">
        <v>51</v>
      </c>
      <c r="B4" s="393" t="s">
        <v>47</v>
      </c>
      <c r="C4" s="393" t="s">
        <v>52</v>
      </c>
      <c r="D4" s="393" t="s">
        <v>53</v>
      </c>
      <c r="E4" s="393" t="s">
        <v>54</v>
      </c>
      <c r="F4" s="393" t="s">
        <v>55</v>
      </c>
      <c r="G4" s="393" t="s">
        <v>47</v>
      </c>
      <c r="H4" s="393" t="s">
        <v>47</v>
      </c>
      <c r="I4" s="164" t="s">
        <v>47</v>
      </c>
    </row>
    <row r="5" ht="36" customHeight="1" spans="1:9">
      <c r="A5" s="393" t="s">
        <v>56</v>
      </c>
      <c r="B5" s="393" t="s">
        <v>57</v>
      </c>
      <c r="C5" s="393" t="s">
        <v>47</v>
      </c>
      <c r="D5" s="393"/>
      <c r="E5" s="393" t="s">
        <v>47</v>
      </c>
      <c r="F5" s="394" t="s">
        <v>58</v>
      </c>
      <c r="G5" s="393" t="s">
        <v>59</v>
      </c>
      <c r="H5" s="393" t="s">
        <v>60</v>
      </c>
      <c r="I5" s="164" t="s">
        <v>47</v>
      </c>
    </row>
    <row r="6" ht="23.1" customHeight="1" spans="1:9">
      <c r="A6" s="394" t="s">
        <v>61</v>
      </c>
      <c r="B6" s="393"/>
      <c r="C6" s="395">
        <f>C7+C23</f>
        <v>26573</v>
      </c>
      <c r="D6" s="395">
        <f>D7+D23</f>
        <v>26573</v>
      </c>
      <c r="E6" s="395">
        <f>E7+E23</f>
        <v>26676</v>
      </c>
      <c r="F6" s="395">
        <f>F7+F23</f>
        <v>27480</v>
      </c>
      <c r="G6" s="396">
        <f t="shared" ref="G6:G32" si="0">IF(ISERROR(F6/C6),,F6/C6)</f>
        <v>1.03413239001995</v>
      </c>
      <c r="H6" s="396">
        <f t="shared" ref="H6:H32" si="1">IF(ISERROR(F6/E6),,F6/E6)</f>
        <v>1.03013945119208</v>
      </c>
      <c r="I6" s="164"/>
    </row>
    <row r="7" ht="23.1" customHeight="1" spans="1:9">
      <c r="A7" s="397" t="s">
        <v>62</v>
      </c>
      <c r="B7" s="397" t="s">
        <v>63</v>
      </c>
      <c r="C7" s="395">
        <f>SUM(C8:C22)</f>
        <v>14025</v>
      </c>
      <c r="D7" s="395">
        <f>SUM(D8:D22)</f>
        <v>13428</v>
      </c>
      <c r="E7" s="395">
        <f>SUM(E8:E22)</f>
        <v>13335</v>
      </c>
      <c r="F7" s="395">
        <f>SUM(F8:F22)</f>
        <v>13760</v>
      </c>
      <c r="G7" s="396">
        <f t="shared" si="0"/>
        <v>0.981105169340463</v>
      </c>
      <c r="H7" s="396">
        <f t="shared" si="1"/>
        <v>1.03187101612298</v>
      </c>
      <c r="I7" s="164" t="s">
        <v>47</v>
      </c>
    </row>
    <row r="8" ht="23.1" customHeight="1" spans="1:9">
      <c r="A8" s="398" t="s">
        <v>64</v>
      </c>
      <c r="B8" s="398" t="s">
        <v>65</v>
      </c>
      <c r="C8" s="399">
        <v>4943</v>
      </c>
      <c r="D8" s="399">
        <v>4284</v>
      </c>
      <c r="E8" s="399">
        <v>3534</v>
      </c>
      <c r="F8" s="399">
        <v>4980</v>
      </c>
      <c r="G8" s="400">
        <f t="shared" si="0"/>
        <v>1.00748533279385</v>
      </c>
      <c r="H8" s="400">
        <f t="shared" si="1"/>
        <v>1.40916808149406</v>
      </c>
      <c r="I8" s="164" t="s">
        <v>47</v>
      </c>
    </row>
    <row r="9" ht="23.1" customHeight="1" spans="1:9">
      <c r="A9" s="398" t="s">
        <v>66</v>
      </c>
      <c r="B9" s="398" t="s">
        <v>67</v>
      </c>
      <c r="C9" s="399">
        <v>984</v>
      </c>
      <c r="D9" s="399">
        <v>608</v>
      </c>
      <c r="E9" s="399">
        <v>621</v>
      </c>
      <c r="F9" s="399">
        <v>820</v>
      </c>
      <c r="G9" s="400">
        <f t="shared" si="0"/>
        <v>0.833333333333333</v>
      </c>
      <c r="H9" s="400">
        <f t="shared" si="1"/>
        <v>1.32045088566828</v>
      </c>
      <c r="I9" s="164" t="s">
        <v>47</v>
      </c>
    </row>
    <row r="10" ht="23.1" customHeight="1" spans="1:9">
      <c r="A10" s="398" t="s">
        <v>68</v>
      </c>
      <c r="B10" s="398" t="s">
        <v>69</v>
      </c>
      <c r="C10" s="399">
        <v>408</v>
      </c>
      <c r="D10" s="399">
        <v>319</v>
      </c>
      <c r="E10" s="399">
        <v>290</v>
      </c>
      <c r="F10" s="399">
        <v>350</v>
      </c>
      <c r="G10" s="400">
        <f t="shared" si="0"/>
        <v>0.857843137254902</v>
      </c>
      <c r="H10" s="400">
        <f t="shared" si="1"/>
        <v>1.20689655172414</v>
      </c>
      <c r="I10" s="164" t="s">
        <v>47</v>
      </c>
    </row>
    <row r="11" ht="23.1" customHeight="1" spans="1:9">
      <c r="A11" s="398" t="s">
        <v>70</v>
      </c>
      <c r="B11" s="398" t="s">
        <v>71</v>
      </c>
      <c r="C11" s="399">
        <v>330</v>
      </c>
      <c r="D11" s="399">
        <v>223</v>
      </c>
      <c r="E11" s="399">
        <v>287</v>
      </c>
      <c r="F11" s="399">
        <v>310</v>
      </c>
      <c r="G11" s="400">
        <f t="shared" si="0"/>
        <v>0.939393939393939</v>
      </c>
      <c r="H11" s="400">
        <f t="shared" si="1"/>
        <v>1.0801393728223</v>
      </c>
      <c r="I11" s="164" t="s">
        <v>47</v>
      </c>
    </row>
    <row r="12" ht="23.1" customHeight="1" spans="1:9">
      <c r="A12" s="398" t="s">
        <v>72</v>
      </c>
      <c r="B12" s="398" t="s">
        <v>73</v>
      </c>
      <c r="C12" s="399">
        <v>640</v>
      </c>
      <c r="D12" s="399">
        <v>460</v>
      </c>
      <c r="E12" s="399">
        <v>493</v>
      </c>
      <c r="F12" s="399">
        <v>630</v>
      </c>
      <c r="G12" s="400">
        <f t="shared" si="0"/>
        <v>0.984375</v>
      </c>
      <c r="H12" s="400">
        <f t="shared" si="1"/>
        <v>1.27789046653144</v>
      </c>
      <c r="I12" s="164" t="s">
        <v>47</v>
      </c>
    </row>
    <row r="13" ht="23.1" customHeight="1" spans="1:9">
      <c r="A13" s="398" t="s">
        <v>74</v>
      </c>
      <c r="B13" s="398" t="s">
        <v>75</v>
      </c>
      <c r="C13" s="399">
        <v>1000</v>
      </c>
      <c r="D13" s="399">
        <v>1011</v>
      </c>
      <c r="E13" s="399">
        <v>1010</v>
      </c>
      <c r="F13" s="399">
        <v>1100</v>
      </c>
      <c r="G13" s="400">
        <f t="shared" si="0"/>
        <v>1.1</v>
      </c>
      <c r="H13" s="400">
        <f t="shared" si="1"/>
        <v>1.08910891089109</v>
      </c>
      <c r="I13" s="164" t="s">
        <v>47</v>
      </c>
    </row>
    <row r="14" ht="23.1" customHeight="1" spans="1:9">
      <c r="A14" s="398" t="s">
        <v>76</v>
      </c>
      <c r="B14" s="398" t="s">
        <v>77</v>
      </c>
      <c r="C14" s="399">
        <v>380</v>
      </c>
      <c r="D14" s="399">
        <v>392</v>
      </c>
      <c r="E14" s="399">
        <v>396</v>
      </c>
      <c r="F14" s="399">
        <v>420</v>
      </c>
      <c r="G14" s="400">
        <f t="shared" si="0"/>
        <v>1.10526315789474</v>
      </c>
      <c r="H14" s="400">
        <f t="shared" si="1"/>
        <v>1.06060606060606</v>
      </c>
      <c r="I14" s="164" t="s">
        <v>47</v>
      </c>
    </row>
    <row r="15" ht="23.1" customHeight="1" spans="1:9">
      <c r="A15" s="398" t="s">
        <v>78</v>
      </c>
      <c r="B15" s="398" t="s">
        <v>79</v>
      </c>
      <c r="C15" s="399">
        <v>660</v>
      </c>
      <c r="D15" s="399">
        <v>401</v>
      </c>
      <c r="E15" s="399">
        <v>416</v>
      </c>
      <c r="F15" s="399">
        <v>450</v>
      </c>
      <c r="G15" s="400">
        <f t="shared" si="0"/>
        <v>0.681818181818182</v>
      </c>
      <c r="H15" s="400">
        <f t="shared" si="1"/>
        <v>1.08173076923077</v>
      </c>
      <c r="I15" s="164" t="s">
        <v>47</v>
      </c>
    </row>
    <row r="16" ht="23.1" customHeight="1" spans="1:9">
      <c r="A16" s="398" t="s">
        <v>80</v>
      </c>
      <c r="B16" s="398" t="s">
        <v>81</v>
      </c>
      <c r="C16" s="399">
        <v>700</v>
      </c>
      <c r="D16" s="399">
        <v>681</v>
      </c>
      <c r="E16" s="399">
        <v>686</v>
      </c>
      <c r="F16" s="399">
        <v>690</v>
      </c>
      <c r="G16" s="400">
        <f t="shared" si="0"/>
        <v>0.985714285714286</v>
      </c>
      <c r="H16" s="400">
        <f t="shared" si="1"/>
        <v>1.00583090379009</v>
      </c>
      <c r="I16" s="164" t="s">
        <v>47</v>
      </c>
    </row>
    <row r="17" ht="23.1" customHeight="1" spans="1:9">
      <c r="A17" s="398" t="s">
        <v>82</v>
      </c>
      <c r="B17" s="398" t="s">
        <v>83</v>
      </c>
      <c r="C17" s="399">
        <v>530</v>
      </c>
      <c r="D17" s="399">
        <v>600</v>
      </c>
      <c r="E17" s="399">
        <v>600</v>
      </c>
      <c r="F17" s="399">
        <v>610</v>
      </c>
      <c r="G17" s="400">
        <f t="shared" si="0"/>
        <v>1.15094339622642</v>
      </c>
      <c r="H17" s="400">
        <f t="shared" si="1"/>
        <v>1.01666666666667</v>
      </c>
      <c r="I17" s="164" t="s">
        <v>47</v>
      </c>
    </row>
    <row r="18" ht="23.1" customHeight="1" spans="1:9">
      <c r="A18" s="398" t="s">
        <v>84</v>
      </c>
      <c r="B18" s="398" t="s">
        <v>85</v>
      </c>
      <c r="C18" s="399">
        <v>1400</v>
      </c>
      <c r="D18" s="399">
        <v>1861</v>
      </c>
      <c r="E18" s="399">
        <v>1861</v>
      </c>
      <c r="F18" s="399">
        <v>900</v>
      </c>
      <c r="G18" s="400">
        <f t="shared" si="0"/>
        <v>0.642857142857143</v>
      </c>
      <c r="H18" s="400">
        <f t="shared" si="1"/>
        <v>0.483610961848469</v>
      </c>
      <c r="I18" s="164" t="s">
        <v>47</v>
      </c>
    </row>
    <row r="19" ht="23.1" customHeight="1" spans="1:9">
      <c r="A19" s="398" t="s">
        <v>86</v>
      </c>
      <c r="B19" s="398" t="s">
        <v>87</v>
      </c>
      <c r="C19" s="399">
        <v>850</v>
      </c>
      <c r="D19" s="399">
        <v>1419</v>
      </c>
      <c r="E19" s="399">
        <v>1972</v>
      </c>
      <c r="F19" s="399">
        <v>1300</v>
      </c>
      <c r="G19" s="400">
        <f t="shared" si="0"/>
        <v>1.52941176470588</v>
      </c>
      <c r="H19" s="400">
        <f t="shared" si="1"/>
        <v>0.659229208924949</v>
      </c>
      <c r="I19" s="164" t="s">
        <v>47</v>
      </c>
    </row>
    <row r="20" ht="23.1" customHeight="1" spans="1:9">
      <c r="A20" s="398" t="s">
        <v>88</v>
      </c>
      <c r="B20" s="398" t="s">
        <v>89</v>
      </c>
      <c r="C20" s="399">
        <v>960</v>
      </c>
      <c r="D20" s="399">
        <v>980</v>
      </c>
      <c r="E20" s="399">
        <v>980</v>
      </c>
      <c r="F20" s="399">
        <v>990</v>
      </c>
      <c r="G20" s="400">
        <f t="shared" si="0"/>
        <v>1.03125</v>
      </c>
      <c r="H20" s="400">
        <f t="shared" si="1"/>
        <v>1.01020408163265</v>
      </c>
      <c r="I20" s="164" t="s">
        <v>47</v>
      </c>
    </row>
    <row r="21" ht="23.1" customHeight="1" spans="1:9">
      <c r="A21" s="398" t="s">
        <v>90</v>
      </c>
      <c r="B21" s="398" t="s">
        <v>91</v>
      </c>
      <c r="C21" s="399">
        <v>240</v>
      </c>
      <c r="D21" s="399">
        <v>189</v>
      </c>
      <c r="E21" s="399">
        <v>189</v>
      </c>
      <c r="F21" s="399">
        <v>210</v>
      </c>
      <c r="G21" s="400">
        <f t="shared" si="0"/>
        <v>0.875</v>
      </c>
      <c r="H21" s="400">
        <f t="shared" si="1"/>
        <v>1.11111111111111</v>
      </c>
      <c r="I21" s="164" t="s">
        <v>47</v>
      </c>
    </row>
    <row r="22" ht="23.1" customHeight="1" spans="1:9">
      <c r="A22" s="398" t="s">
        <v>92</v>
      </c>
      <c r="B22" s="398" t="s">
        <v>93</v>
      </c>
      <c r="C22" s="401"/>
      <c r="D22" s="401"/>
      <c r="E22" s="401"/>
      <c r="F22" s="401"/>
      <c r="G22" s="400">
        <f t="shared" si="0"/>
        <v>0</v>
      </c>
      <c r="H22" s="400">
        <f t="shared" si="1"/>
        <v>0</v>
      </c>
      <c r="I22" s="164" t="s">
        <v>47</v>
      </c>
    </row>
    <row r="23" ht="23.1" customHeight="1" spans="1:9">
      <c r="A23" s="397" t="s">
        <v>94</v>
      </c>
      <c r="B23" s="397" t="s">
        <v>95</v>
      </c>
      <c r="C23" s="395">
        <f>SUM(C24:C31)</f>
        <v>12548</v>
      </c>
      <c r="D23" s="395">
        <f>SUM(D24:D31)</f>
        <v>13145</v>
      </c>
      <c r="E23" s="395">
        <f>SUM(E24:E31)</f>
        <v>13341</v>
      </c>
      <c r="F23" s="395">
        <f>SUM(F24:F31)</f>
        <v>13720</v>
      </c>
      <c r="G23" s="396">
        <f t="shared" si="0"/>
        <v>1.09340133885878</v>
      </c>
      <c r="H23" s="396">
        <f t="shared" si="1"/>
        <v>1.02840866501761</v>
      </c>
      <c r="I23" s="164" t="s">
        <v>47</v>
      </c>
    </row>
    <row r="24" ht="23.1" customHeight="1" spans="1:9">
      <c r="A24" s="398" t="s">
        <v>96</v>
      </c>
      <c r="B24" s="398" t="s">
        <v>97</v>
      </c>
      <c r="C24" s="399">
        <v>670</v>
      </c>
      <c r="D24" s="399">
        <v>671</v>
      </c>
      <c r="E24" s="399">
        <v>710</v>
      </c>
      <c r="F24" s="399">
        <v>670</v>
      </c>
      <c r="G24" s="400">
        <f t="shared" si="0"/>
        <v>1</v>
      </c>
      <c r="H24" s="400">
        <f t="shared" si="1"/>
        <v>0.943661971830986</v>
      </c>
      <c r="I24" s="164" t="s">
        <v>47</v>
      </c>
    </row>
    <row r="25" ht="23.1" customHeight="1" spans="1:9">
      <c r="A25" s="398" t="s">
        <v>98</v>
      </c>
      <c r="B25" s="398" t="s">
        <v>99</v>
      </c>
      <c r="C25" s="399">
        <v>1318</v>
      </c>
      <c r="D25" s="399">
        <v>1270</v>
      </c>
      <c r="E25" s="399">
        <v>1289</v>
      </c>
      <c r="F25" s="399">
        <v>1400</v>
      </c>
      <c r="G25" s="400">
        <f t="shared" si="0"/>
        <v>1.06221547799697</v>
      </c>
      <c r="H25" s="400">
        <f t="shared" si="1"/>
        <v>1.08611326609775</v>
      </c>
      <c r="I25" s="164" t="s">
        <v>47</v>
      </c>
    </row>
    <row r="26" ht="23.1" customHeight="1" spans="1:9">
      <c r="A26" s="398" t="s">
        <v>100</v>
      </c>
      <c r="B26" s="398" t="s">
        <v>101</v>
      </c>
      <c r="C26" s="399">
        <v>1700</v>
      </c>
      <c r="D26" s="399">
        <v>4032</v>
      </c>
      <c r="E26" s="399">
        <v>4163</v>
      </c>
      <c r="F26" s="399">
        <v>3170</v>
      </c>
      <c r="G26" s="400">
        <f t="shared" si="0"/>
        <v>1.86470588235294</v>
      </c>
      <c r="H26" s="400">
        <f t="shared" si="1"/>
        <v>0.761470093682441</v>
      </c>
      <c r="I26" s="164" t="s">
        <v>47</v>
      </c>
    </row>
    <row r="27" ht="23.1" customHeight="1" spans="1:9">
      <c r="A27" s="398" t="s">
        <v>102</v>
      </c>
      <c r="B27" s="398" t="s">
        <v>103</v>
      </c>
      <c r="C27" s="399"/>
      <c r="D27" s="399"/>
      <c r="E27" s="399"/>
      <c r="F27" s="399">
        <v>0</v>
      </c>
      <c r="G27" s="400">
        <f t="shared" si="0"/>
        <v>0</v>
      </c>
      <c r="H27" s="400">
        <f t="shared" si="1"/>
        <v>0</v>
      </c>
      <c r="I27" s="164" t="s">
        <v>47</v>
      </c>
    </row>
    <row r="28" ht="23.1" customHeight="1" spans="1:9">
      <c r="A28" s="398" t="s">
        <v>104</v>
      </c>
      <c r="B28" s="398" t="s">
        <v>105</v>
      </c>
      <c r="C28" s="399">
        <v>7910</v>
      </c>
      <c r="D28" s="399">
        <v>5876</v>
      </c>
      <c r="E28" s="399">
        <v>5932</v>
      </c>
      <c r="F28" s="399">
        <v>7530</v>
      </c>
      <c r="G28" s="400">
        <f t="shared" si="0"/>
        <v>0.951959544879899</v>
      </c>
      <c r="H28" s="400">
        <f t="shared" si="1"/>
        <v>1.26938637896156</v>
      </c>
      <c r="I28" s="164" t="s">
        <v>47</v>
      </c>
    </row>
    <row r="29" ht="23.1" customHeight="1" spans="1:9">
      <c r="A29" s="398" t="s">
        <v>106</v>
      </c>
      <c r="B29" s="398" t="s">
        <v>107</v>
      </c>
      <c r="C29" s="399"/>
      <c r="D29" s="399"/>
      <c r="E29" s="399"/>
      <c r="F29" s="399">
        <v>0</v>
      </c>
      <c r="G29" s="400">
        <f t="shared" si="0"/>
        <v>0</v>
      </c>
      <c r="H29" s="400">
        <f t="shared" si="1"/>
        <v>0</v>
      </c>
      <c r="I29" s="164" t="s">
        <v>47</v>
      </c>
    </row>
    <row r="30" ht="23.1" customHeight="1" spans="1:9">
      <c r="A30" s="398" t="s">
        <v>108</v>
      </c>
      <c r="B30" s="398" t="s">
        <v>109</v>
      </c>
      <c r="C30" s="399">
        <v>900</v>
      </c>
      <c r="D30" s="399">
        <v>941</v>
      </c>
      <c r="E30" s="399">
        <v>942</v>
      </c>
      <c r="F30" s="399">
        <v>950</v>
      </c>
      <c r="G30" s="400">
        <f t="shared" si="0"/>
        <v>1.05555555555556</v>
      </c>
      <c r="H30" s="400">
        <f t="shared" si="1"/>
        <v>1.00849256900212</v>
      </c>
      <c r="I30" s="164" t="s">
        <v>47</v>
      </c>
    </row>
    <row r="31" ht="23.1" customHeight="1" spans="1:9">
      <c r="A31" s="398" t="s">
        <v>110</v>
      </c>
      <c r="B31" s="398" t="s">
        <v>111</v>
      </c>
      <c r="C31" s="399">
        <v>50</v>
      </c>
      <c r="D31" s="399">
        <v>355</v>
      </c>
      <c r="E31" s="399">
        <v>305</v>
      </c>
      <c r="F31" s="399">
        <v>0</v>
      </c>
      <c r="G31" s="400">
        <f t="shared" si="0"/>
        <v>0</v>
      </c>
      <c r="H31" s="400">
        <f t="shared" si="1"/>
        <v>0</v>
      </c>
      <c r="I31" s="164" t="s">
        <v>47</v>
      </c>
    </row>
  </sheetData>
  <mergeCells count="6">
    <mergeCell ref="A2:H2"/>
    <mergeCell ref="A4:B4"/>
    <mergeCell ref="F4:H4"/>
    <mergeCell ref="C4:C5"/>
    <mergeCell ref="D4:D5"/>
    <mergeCell ref="E4:E5"/>
  </mergeCells>
  <pageMargins left="0.700694444444445" right="0.700694444444445" top="0.751388888888889" bottom="0.751388888888889" header="0.298611111111111" footer="0.298611111111111"/>
  <pageSetup paperSize="9" scale="75" orientation="portrait"/>
  <headerFooter>
    <oddFooter>&amp;C第 &amp;P 页，共 &amp;N 页</oddFooter>
  </headerFooter>
  <colBreaks count="1" manualBreakCount="1">
    <brk id="8" max="1048575" man="1"/>
  </colBreaks>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0"/>
  <sheetViews>
    <sheetView workbookViewId="0">
      <selection activeCell="D1" sqref="D1"/>
    </sheetView>
  </sheetViews>
  <sheetFormatPr defaultColWidth="8" defaultRowHeight="14.25"/>
  <cols>
    <col min="1" max="1" width="25" style="131" customWidth="1"/>
    <col min="2" max="3" width="11.625" style="131" customWidth="1"/>
    <col min="4" max="4" width="13.75" style="131" customWidth="1"/>
    <col min="5" max="5" width="20.5" style="131" customWidth="1"/>
    <col min="6" max="6" width="15" style="131" customWidth="1"/>
    <col min="7" max="7" width="12.375" style="131" customWidth="1"/>
    <col min="8" max="8" width="11.625" style="131" customWidth="1"/>
    <col min="9" max="256" width="8" style="101"/>
    <col min="257" max="257" width="25" style="101" customWidth="1"/>
    <col min="258" max="259" width="11.625" style="101" customWidth="1"/>
    <col min="260" max="260" width="13.75" style="101" customWidth="1"/>
    <col min="261" max="261" width="20.5" style="101" customWidth="1"/>
    <col min="262" max="262" width="12.75" style="101" customWidth="1"/>
    <col min="263" max="263" width="12.375" style="101" customWidth="1"/>
    <col min="264" max="264" width="11.625" style="101" customWidth="1"/>
    <col min="265" max="512" width="8" style="101"/>
    <col min="513" max="513" width="25" style="101" customWidth="1"/>
    <col min="514" max="515" width="11.625" style="101" customWidth="1"/>
    <col min="516" max="516" width="13.75" style="101" customWidth="1"/>
    <col min="517" max="517" width="20.5" style="101" customWidth="1"/>
    <col min="518" max="518" width="12.75" style="101" customWidth="1"/>
    <col min="519" max="519" width="12.375" style="101" customWidth="1"/>
    <col min="520" max="520" width="11.625" style="101" customWidth="1"/>
    <col min="521" max="768" width="8" style="101"/>
    <col min="769" max="769" width="25" style="101" customWidth="1"/>
    <col min="770" max="771" width="11.625" style="101" customWidth="1"/>
    <col min="772" max="772" width="13.75" style="101" customWidth="1"/>
    <col min="773" max="773" width="20.5" style="101" customWidth="1"/>
    <col min="774" max="774" width="12.75" style="101" customWidth="1"/>
    <col min="775" max="775" width="12.375" style="101" customWidth="1"/>
    <col min="776" max="776" width="11.625" style="101" customWidth="1"/>
    <col min="777" max="1024" width="8" style="101"/>
    <col min="1025" max="1025" width="25" style="101" customWidth="1"/>
    <col min="1026" max="1027" width="11.625" style="101" customWidth="1"/>
    <col min="1028" max="1028" width="13.75" style="101" customWidth="1"/>
    <col min="1029" max="1029" width="20.5" style="101" customWidth="1"/>
    <col min="1030" max="1030" width="12.75" style="101" customWidth="1"/>
    <col min="1031" max="1031" width="12.375" style="101" customWidth="1"/>
    <col min="1032" max="1032" width="11.625" style="101" customWidth="1"/>
    <col min="1033" max="1280" width="8" style="101"/>
    <col min="1281" max="1281" width="25" style="101" customWidth="1"/>
    <col min="1282" max="1283" width="11.625" style="101" customWidth="1"/>
    <col min="1284" max="1284" width="13.75" style="101" customWidth="1"/>
    <col min="1285" max="1285" width="20.5" style="101" customWidth="1"/>
    <col min="1286" max="1286" width="12.75" style="101" customWidth="1"/>
    <col min="1287" max="1287" width="12.375" style="101" customWidth="1"/>
    <col min="1288" max="1288" width="11.625" style="101" customWidth="1"/>
    <col min="1289" max="1536" width="8" style="101"/>
    <col min="1537" max="1537" width="25" style="101" customWidth="1"/>
    <col min="1538" max="1539" width="11.625" style="101" customWidth="1"/>
    <col min="1540" max="1540" width="13.75" style="101" customWidth="1"/>
    <col min="1541" max="1541" width="20.5" style="101" customWidth="1"/>
    <col min="1542" max="1542" width="12.75" style="101" customWidth="1"/>
    <col min="1543" max="1543" width="12.375" style="101" customWidth="1"/>
    <col min="1544" max="1544" width="11.625" style="101" customWidth="1"/>
    <col min="1545" max="1792" width="8" style="101"/>
    <col min="1793" max="1793" width="25" style="101" customWidth="1"/>
    <col min="1794" max="1795" width="11.625" style="101" customWidth="1"/>
    <col min="1796" max="1796" width="13.75" style="101" customWidth="1"/>
    <col min="1797" max="1797" width="20.5" style="101" customWidth="1"/>
    <col min="1798" max="1798" width="12.75" style="101" customWidth="1"/>
    <col min="1799" max="1799" width="12.375" style="101" customWidth="1"/>
    <col min="1800" max="1800" width="11.625" style="101" customWidth="1"/>
    <col min="1801" max="2048" width="8" style="101"/>
    <col min="2049" max="2049" width="25" style="101" customWidth="1"/>
    <col min="2050" max="2051" width="11.625" style="101" customWidth="1"/>
    <col min="2052" max="2052" width="13.75" style="101" customWidth="1"/>
    <col min="2053" max="2053" width="20.5" style="101" customWidth="1"/>
    <col min="2054" max="2054" width="12.75" style="101" customWidth="1"/>
    <col min="2055" max="2055" width="12.375" style="101" customWidth="1"/>
    <col min="2056" max="2056" width="11.625" style="101" customWidth="1"/>
    <col min="2057" max="2304" width="8" style="101"/>
    <col min="2305" max="2305" width="25" style="101" customWidth="1"/>
    <col min="2306" max="2307" width="11.625" style="101" customWidth="1"/>
    <col min="2308" max="2308" width="13.75" style="101" customWidth="1"/>
    <col min="2309" max="2309" width="20.5" style="101" customWidth="1"/>
    <col min="2310" max="2310" width="12.75" style="101" customWidth="1"/>
    <col min="2311" max="2311" width="12.375" style="101" customWidth="1"/>
    <col min="2312" max="2312" width="11.625" style="101" customWidth="1"/>
    <col min="2313" max="2560" width="8" style="101"/>
    <col min="2561" max="2561" width="25" style="101" customWidth="1"/>
    <col min="2562" max="2563" width="11.625" style="101" customWidth="1"/>
    <col min="2564" max="2564" width="13.75" style="101" customWidth="1"/>
    <col min="2565" max="2565" width="20.5" style="101" customWidth="1"/>
    <col min="2566" max="2566" width="12.75" style="101" customWidth="1"/>
    <col min="2567" max="2567" width="12.375" style="101" customWidth="1"/>
    <col min="2568" max="2568" width="11.625" style="101" customWidth="1"/>
    <col min="2569" max="2816" width="8" style="101"/>
    <col min="2817" max="2817" width="25" style="101" customWidth="1"/>
    <col min="2818" max="2819" width="11.625" style="101" customWidth="1"/>
    <col min="2820" max="2820" width="13.75" style="101" customWidth="1"/>
    <col min="2821" max="2821" width="20.5" style="101" customWidth="1"/>
    <col min="2822" max="2822" width="12.75" style="101" customWidth="1"/>
    <col min="2823" max="2823" width="12.375" style="101" customWidth="1"/>
    <col min="2824" max="2824" width="11.625" style="101" customWidth="1"/>
    <col min="2825" max="3072" width="8" style="101"/>
    <col min="3073" max="3073" width="25" style="101" customWidth="1"/>
    <col min="3074" max="3075" width="11.625" style="101" customWidth="1"/>
    <col min="3076" max="3076" width="13.75" style="101" customWidth="1"/>
    <col min="3077" max="3077" width="20.5" style="101" customWidth="1"/>
    <col min="3078" max="3078" width="12.75" style="101" customWidth="1"/>
    <col min="3079" max="3079" width="12.375" style="101" customWidth="1"/>
    <col min="3080" max="3080" width="11.625" style="101" customWidth="1"/>
    <col min="3081" max="3328" width="8" style="101"/>
    <col min="3329" max="3329" width="25" style="101" customWidth="1"/>
    <col min="3330" max="3331" width="11.625" style="101" customWidth="1"/>
    <col min="3332" max="3332" width="13.75" style="101" customWidth="1"/>
    <col min="3333" max="3333" width="20.5" style="101" customWidth="1"/>
    <col min="3334" max="3334" width="12.75" style="101" customWidth="1"/>
    <col min="3335" max="3335" width="12.375" style="101" customWidth="1"/>
    <col min="3336" max="3336" width="11.625" style="101" customWidth="1"/>
    <col min="3337" max="3584" width="8" style="101"/>
    <col min="3585" max="3585" width="25" style="101" customWidth="1"/>
    <col min="3586" max="3587" width="11.625" style="101" customWidth="1"/>
    <col min="3588" max="3588" width="13.75" style="101" customWidth="1"/>
    <col min="3589" max="3589" width="20.5" style="101" customWidth="1"/>
    <col min="3590" max="3590" width="12.75" style="101" customWidth="1"/>
    <col min="3591" max="3591" width="12.375" style="101" customWidth="1"/>
    <col min="3592" max="3592" width="11.625" style="101" customWidth="1"/>
    <col min="3593" max="3840" width="8" style="101"/>
    <col min="3841" max="3841" width="25" style="101" customWidth="1"/>
    <col min="3842" max="3843" width="11.625" style="101" customWidth="1"/>
    <col min="3844" max="3844" width="13.75" style="101" customWidth="1"/>
    <col min="3845" max="3845" width="20.5" style="101" customWidth="1"/>
    <col min="3846" max="3846" width="12.75" style="101" customWidth="1"/>
    <col min="3847" max="3847" width="12.375" style="101" customWidth="1"/>
    <col min="3848" max="3848" width="11.625" style="101" customWidth="1"/>
    <col min="3849" max="4096" width="8" style="101"/>
    <col min="4097" max="4097" width="25" style="101" customWidth="1"/>
    <col min="4098" max="4099" width="11.625" style="101" customWidth="1"/>
    <col min="4100" max="4100" width="13.75" style="101" customWidth="1"/>
    <col min="4101" max="4101" width="20.5" style="101" customWidth="1"/>
    <col min="4102" max="4102" width="12.75" style="101" customWidth="1"/>
    <col min="4103" max="4103" width="12.375" style="101" customWidth="1"/>
    <col min="4104" max="4104" width="11.625" style="101" customWidth="1"/>
    <col min="4105" max="4352" width="8" style="101"/>
    <col min="4353" max="4353" width="25" style="101" customWidth="1"/>
    <col min="4354" max="4355" width="11.625" style="101" customWidth="1"/>
    <col min="4356" max="4356" width="13.75" style="101" customWidth="1"/>
    <col min="4357" max="4357" width="20.5" style="101" customWidth="1"/>
    <col min="4358" max="4358" width="12.75" style="101" customWidth="1"/>
    <col min="4359" max="4359" width="12.375" style="101" customWidth="1"/>
    <col min="4360" max="4360" width="11.625" style="101" customWidth="1"/>
    <col min="4361" max="4608" width="8" style="101"/>
    <col min="4609" max="4609" width="25" style="101" customWidth="1"/>
    <col min="4610" max="4611" width="11.625" style="101" customWidth="1"/>
    <col min="4612" max="4612" width="13.75" style="101" customWidth="1"/>
    <col min="4613" max="4613" width="20.5" style="101" customWidth="1"/>
    <col min="4614" max="4614" width="12.75" style="101" customWidth="1"/>
    <col min="4615" max="4615" width="12.375" style="101" customWidth="1"/>
    <col min="4616" max="4616" width="11.625" style="101" customWidth="1"/>
    <col min="4617" max="4864" width="8" style="101"/>
    <col min="4865" max="4865" width="25" style="101" customWidth="1"/>
    <col min="4866" max="4867" width="11.625" style="101" customWidth="1"/>
    <col min="4868" max="4868" width="13.75" style="101" customWidth="1"/>
    <col min="4869" max="4869" width="20.5" style="101" customWidth="1"/>
    <col min="4870" max="4870" width="12.75" style="101" customWidth="1"/>
    <col min="4871" max="4871" width="12.375" style="101" customWidth="1"/>
    <col min="4872" max="4872" width="11.625" style="101" customWidth="1"/>
    <col min="4873" max="5120" width="8" style="101"/>
    <col min="5121" max="5121" width="25" style="101" customWidth="1"/>
    <col min="5122" max="5123" width="11.625" style="101" customWidth="1"/>
    <col min="5124" max="5124" width="13.75" style="101" customWidth="1"/>
    <col min="5125" max="5125" width="20.5" style="101" customWidth="1"/>
    <col min="5126" max="5126" width="12.75" style="101" customWidth="1"/>
    <col min="5127" max="5127" width="12.375" style="101" customWidth="1"/>
    <col min="5128" max="5128" width="11.625" style="101" customWidth="1"/>
    <col min="5129" max="5376" width="8" style="101"/>
    <col min="5377" max="5377" width="25" style="101" customWidth="1"/>
    <col min="5378" max="5379" width="11.625" style="101" customWidth="1"/>
    <col min="5380" max="5380" width="13.75" style="101" customWidth="1"/>
    <col min="5381" max="5381" width="20.5" style="101" customWidth="1"/>
    <col min="5382" max="5382" width="12.75" style="101" customWidth="1"/>
    <col min="5383" max="5383" width="12.375" style="101" customWidth="1"/>
    <col min="5384" max="5384" width="11.625" style="101" customWidth="1"/>
    <col min="5385" max="5632" width="8" style="101"/>
    <col min="5633" max="5633" width="25" style="101" customWidth="1"/>
    <col min="5634" max="5635" width="11.625" style="101" customWidth="1"/>
    <col min="5636" max="5636" width="13.75" style="101" customWidth="1"/>
    <col min="5637" max="5637" width="20.5" style="101" customWidth="1"/>
    <col min="5638" max="5638" width="12.75" style="101" customWidth="1"/>
    <col min="5639" max="5639" width="12.375" style="101" customWidth="1"/>
    <col min="5640" max="5640" width="11.625" style="101" customWidth="1"/>
    <col min="5641" max="5888" width="8" style="101"/>
    <col min="5889" max="5889" width="25" style="101" customWidth="1"/>
    <col min="5890" max="5891" width="11.625" style="101" customWidth="1"/>
    <col min="5892" max="5892" width="13.75" style="101" customWidth="1"/>
    <col min="5893" max="5893" width="20.5" style="101" customWidth="1"/>
    <col min="5894" max="5894" width="12.75" style="101" customWidth="1"/>
    <col min="5895" max="5895" width="12.375" style="101" customWidth="1"/>
    <col min="5896" max="5896" width="11.625" style="101" customWidth="1"/>
    <col min="5897" max="6144" width="8" style="101"/>
    <col min="6145" max="6145" width="25" style="101" customWidth="1"/>
    <col min="6146" max="6147" width="11.625" style="101" customWidth="1"/>
    <col min="6148" max="6148" width="13.75" style="101" customWidth="1"/>
    <col min="6149" max="6149" width="20.5" style="101" customWidth="1"/>
    <col min="6150" max="6150" width="12.75" style="101" customWidth="1"/>
    <col min="6151" max="6151" width="12.375" style="101" customWidth="1"/>
    <col min="6152" max="6152" width="11.625" style="101" customWidth="1"/>
    <col min="6153" max="6400" width="8" style="101"/>
    <col min="6401" max="6401" width="25" style="101" customWidth="1"/>
    <col min="6402" max="6403" width="11.625" style="101" customWidth="1"/>
    <col min="6404" max="6404" width="13.75" style="101" customWidth="1"/>
    <col min="6405" max="6405" width="20.5" style="101" customWidth="1"/>
    <col min="6406" max="6406" width="12.75" style="101" customWidth="1"/>
    <col min="6407" max="6407" width="12.375" style="101" customWidth="1"/>
    <col min="6408" max="6408" width="11.625" style="101" customWidth="1"/>
    <col min="6409" max="6656" width="8" style="101"/>
    <col min="6657" max="6657" width="25" style="101" customWidth="1"/>
    <col min="6658" max="6659" width="11.625" style="101" customWidth="1"/>
    <col min="6660" max="6660" width="13.75" style="101" customWidth="1"/>
    <col min="6661" max="6661" width="20.5" style="101" customWidth="1"/>
    <col min="6662" max="6662" width="12.75" style="101" customWidth="1"/>
    <col min="6663" max="6663" width="12.375" style="101" customWidth="1"/>
    <col min="6664" max="6664" width="11.625" style="101" customWidth="1"/>
    <col min="6665" max="6912" width="8" style="101"/>
    <col min="6913" max="6913" width="25" style="101" customWidth="1"/>
    <col min="6914" max="6915" width="11.625" style="101" customWidth="1"/>
    <col min="6916" max="6916" width="13.75" style="101" customWidth="1"/>
    <col min="6917" max="6917" width="20.5" style="101" customWidth="1"/>
    <col min="6918" max="6918" width="12.75" style="101" customWidth="1"/>
    <col min="6919" max="6919" width="12.375" style="101" customWidth="1"/>
    <col min="6920" max="6920" width="11.625" style="101" customWidth="1"/>
    <col min="6921" max="7168" width="8" style="101"/>
    <col min="7169" max="7169" width="25" style="101" customWidth="1"/>
    <col min="7170" max="7171" width="11.625" style="101" customWidth="1"/>
    <col min="7172" max="7172" width="13.75" style="101" customWidth="1"/>
    <col min="7173" max="7173" width="20.5" style="101" customWidth="1"/>
    <col min="7174" max="7174" width="12.75" style="101" customWidth="1"/>
    <col min="7175" max="7175" width="12.375" style="101" customWidth="1"/>
    <col min="7176" max="7176" width="11.625" style="101" customWidth="1"/>
    <col min="7177" max="7424" width="8" style="101"/>
    <col min="7425" max="7425" width="25" style="101" customWidth="1"/>
    <col min="7426" max="7427" width="11.625" style="101" customWidth="1"/>
    <col min="7428" max="7428" width="13.75" style="101" customWidth="1"/>
    <col min="7429" max="7429" width="20.5" style="101" customWidth="1"/>
    <col min="7430" max="7430" width="12.75" style="101" customWidth="1"/>
    <col min="7431" max="7431" width="12.375" style="101" customWidth="1"/>
    <col min="7432" max="7432" width="11.625" style="101" customWidth="1"/>
    <col min="7433" max="7680" width="8" style="101"/>
    <col min="7681" max="7681" width="25" style="101" customWidth="1"/>
    <col min="7682" max="7683" width="11.625" style="101" customWidth="1"/>
    <col min="7684" max="7684" width="13.75" style="101" customWidth="1"/>
    <col min="7685" max="7685" width="20.5" style="101" customWidth="1"/>
    <col min="7686" max="7686" width="12.75" style="101" customWidth="1"/>
    <col min="7687" max="7687" width="12.375" style="101" customWidth="1"/>
    <col min="7688" max="7688" width="11.625" style="101" customWidth="1"/>
    <col min="7689" max="7936" width="8" style="101"/>
    <col min="7937" max="7937" width="25" style="101" customWidth="1"/>
    <col min="7938" max="7939" width="11.625" style="101" customWidth="1"/>
    <col min="7940" max="7940" width="13.75" style="101" customWidth="1"/>
    <col min="7941" max="7941" width="20.5" style="101" customWidth="1"/>
    <col min="7942" max="7942" width="12.75" style="101" customWidth="1"/>
    <col min="7943" max="7943" width="12.375" style="101" customWidth="1"/>
    <col min="7944" max="7944" width="11.625" style="101" customWidth="1"/>
    <col min="7945" max="8192" width="8" style="101"/>
    <col min="8193" max="8193" width="25" style="101" customWidth="1"/>
    <col min="8194" max="8195" width="11.625" style="101" customWidth="1"/>
    <col min="8196" max="8196" width="13.75" style="101" customWidth="1"/>
    <col min="8197" max="8197" width="20.5" style="101" customWidth="1"/>
    <col min="8198" max="8198" width="12.75" style="101" customWidth="1"/>
    <col min="8199" max="8199" width="12.375" style="101" customWidth="1"/>
    <col min="8200" max="8200" width="11.625" style="101" customWidth="1"/>
    <col min="8201" max="8448" width="8" style="101"/>
    <col min="8449" max="8449" width="25" style="101" customWidth="1"/>
    <col min="8450" max="8451" width="11.625" style="101" customWidth="1"/>
    <col min="8452" max="8452" width="13.75" style="101" customWidth="1"/>
    <col min="8453" max="8453" width="20.5" style="101" customWidth="1"/>
    <col min="8454" max="8454" width="12.75" style="101" customWidth="1"/>
    <col min="8455" max="8455" width="12.375" style="101" customWidth="1"/>
    <col min="8456" max="8456" width="11.625" style="101" customWidth="1"/>
    <col min="8457" max="8704" width="8" style="101"/>
    <col min="8705" max="8705" width="25" style="101" customWidth="1"/>
    <col min="8706" max="8707" width="11.625" style="101" customWidth="1"/>
    <col min="8708" max="8708" width="13.75" style="101" customWidth="1"/>
    <col min="8709" max="8709" width="20.5" style="101" customWidth="1"/>
    <col min="8710" max="8710" width="12.75" style="101" customWidth="1"/>
    <col min="8711" max="8711" width="12.375" style="101" customWidth="1"/>
    <col min="8712" max="8712" width="11.625" style="101" customWidth="1"/>
    <col min="8713" max="8960" width="8" style="101"/>
    <col min="8961" max="8961" width="25" style="101" customWidth="1"/>
    <col min="8962" max="8963" width="11.625" style="101" customWidth="1"/>
    <col min="8964" max="8964" width="13.75" style="101" customWidth="1"/>
    <col min="8965" max="8965" width="20.5" style="101" customWidth="1"/>
    <col min="8966" max="8966" width="12.75" style="101" customWidth="1"/>
    <col min="8967" max="8967" width="12.375" style="101" customWidth="1"/>
    <col min="8968" max="8968" width="11.625" style="101" customWidth="1"/>
    <col min="8969" max="9216" width="8" style="101"/>
    <col min="9217" max="9217" width="25" style="101" customWidth="1"/>
    <col min="9218" max="9219" width="11.625" style="101" customWidth="1"/>
    <col min="9220" max="9220" width="13.75" style="101" customWidth="1"/>
    <col min="9221" max="9221" width="20.5" style="101" customWidth="1"/>
    <col min="9222" max="9222" width="12.75" style="101" customWidth="1"/>
    <col min="9223" max="9223" width="12.375" style="101" customWidth="1"/>
    <col min="9224" max="9224" width="11.625" style="101" customWidth="1"/>
    <col min="9225" max="9472" width="8" style="101"/>
    <col min="9473" max="9473" width="25" style="101" customWidth="1"/>
    <col min="9474" max="9475" width="11.625" style="101" customWidth="1"/>
    <col min="9476" max="9476" width="13.75" style="101" customWidth="1"/>
    <col min="9477" max="9477" width="20.5" style="101" customWidth="1"/>
    <col min="9478" max="9478" width="12.75" style="101" customWidth="1"/>
    <col min="9479" max="9479" width="12.375" style="101" customWidth="1"/>
    <col min="9480" max="9480" width="11.625" style="101" customWidth="1"/>
    <col min="9481" max="9728" width="8" style="101"/>
    <col min="9729" max="9729" width="25" style="101" customWidth="1"/>
    <col min="9730" max="9731" width="11.625" style="101" customWidth="1"/>
    <col min="9732" max="9732" width="13.75" style="101" customWidth="1"/>
    <col min="9733" max="9733" width="20.5" style="101" customWidth="1"/>
    <col min="9734" max="9734" width="12.75" style="101" customWidth="1"/>
    <col min="9735" max="9735" width="12.375" style="101" customWidth="1"/>
    <col min="9736" max="9736" width="11.625" style="101" customWidth="1"/>
    <col min="9737" max="9984" width="8" style="101"/>
    <col min="9985" max="9985" width="25" style="101" customWidth="1"/>
    <col min="9986" max="9987" width="11.625" style="101" customWidth="1"/>
    <col min="9988" max="9988" width="13.75" style="101" customWidth="1"/>
    <col min="9989" max="9989" width="20.5" style="101" customWidth="1"/>
    <col min="9990" max="9990" width="12.75" style="101" customWidth="1"/>
    <col min="9991" max="9991" width="12.375" style="101" customWidth="1"/>
    <col min="9992" max="9992" width="11.625" style="101" customWidth="1"/>
    <col min="9993" max="10240" width="8" style="101"/>
    <col min="10241" max="10241" width="25" style="101" customWidth="1"/>
    <col min="10242" max="10243" width="11.625" style="101" customWidth="1"/>
    <col min="10244" max="10244" width="13.75" style="101" customWidth="1"/>
    <col min="10245" max="10245" width="20.5" style="101" customWidth="1"/>
    <col min="10246" max="10246" width="12.75" style="101" customWidth="1"/>
    <col min="10247" max="10247" width="12.375" style="101" customWidth="1"/>
    <col min="10248" max="10248" width="11.625" style="101" customWidth="1"/>
    <col min="10249" max="10496" width="8" style="101"/>
    <col min="10497" max="10497" width="25" style="101" customWidth="1"/>
    <col min="10498" max="10499" width="11.625" style="101" customWidth="1"/>
    <col min="10500" max="10500" width="13.75" style="101" customWidth="1"/>
    <col min="10501" max="10501" width="20.5" style="101" customWidth="1"/>
    <col min="10502" max="10502" width="12.75" style="101" customWidth="1"/>
    <col min="10503" max="10503" width="12.375" style="101" customWidth="1"/>
    <col min="10504" max="10504" width="11.625" style="101" customWidth="1"/>
    <col min="10505" max="10752" width="8" style="101"/>
    <col min="10753" max="10753" width="25" style="101" customWidth="1"/>
    <col min="10754" max="10755" width="11.625" style="101" customWidth="1"/>
    <col min="10756" max="10756" width="13.75" style="101" customWidth="1"/>
    <col min="10757" max="10757" width="20.5" style="101" customWidth="1"/>
    <col min="10758" max="10758" width="12.75" style="101" customWidth="1"/>
    <col min="10759" max="10759" width="12.375" style="101" customWidth="1"/>
    <col min="10760" max="10760" width="11.625" style="101" customWidth="1"/>
    <col min="10761" max="11008" width="8" style="101"/>
    <col min="11009" max="11009" width="25" style="101" customWidth="1"/>
    <col min="11010" max="11011" width="11.625" style="101" customWidth="1"/>
    <col min="11012" max="11012" width="13.75" style="101" customWidth="1"/>
    <col min="11013" max="11013" width="20.5" style="101" customWidth="1"/>
    <col min="11014" max="11014" width="12.75" style="101" customWidth="1"/>
    <col min="11015" max="11015" width="12.375" style="101" customWidth="1"/>
    <col min="11016" max="11016" width="11.625" style="101" customWidth="1"/>
    <col min="11017" max="11264" width="8" style="101"/>
    <col min="11265" max="11265" width="25" style="101" customWidth="1"/>
    <col min="11266" max="11267" width="11.625" style="101" customWidth="1"/>
    <col min="11268" max="11268" width="13.75" style="101" customWidth="1"/>
    <col min="11269" max="11269" width="20.5" style="101" customWidth="1"/>
    <col min="11270" max="11270" width="12.75" style="101" customWidth="1"/>
    <col min="11271" max="11271" width="12.375" style="101" customWidth="1"/>
    <col min="11272" max="11272" width="11.625" style="101" customWidth="1"/>
    <col min="11273" max="11520" width="8" style="101"/>
    <col min="11521" max="11521" width="25" style="101" customWidth="1"/>
    <col min="11522" max="11523" width="11.625" style="101" customWidth="1"/>
    <col min="11524" max="11524" width="13.75" style="101" customWidth="1"/>
    <col min="11525" max="11525" width="20.5" style="101" customWidth="1"/>
    <col min="11526" max="11526" width="12.75" style="101" customWidth="1"/>
    <col min="11527" max="11527" width="12.375" style="101" customWidth="1"/>
    <col min="11528" max="11528" width="11.625" style="101" customWidth="1"/>
    <col min="11529" max="11776" width="8" style="101"/>
    <col min="11777" max="11777" width="25" style="101" customWidth="1"/>
    <col min="11778" max="11779" width="11.625" style="101" customWidth="1"/>
    <col min="11780" max="11780" width="13.75" style="101" customWidth="1"/>
    <col min="11781" max="11781" width="20.5" style="101" customWidth="1"/>
    <col min="11782" max="11782" width="12.75" style="101" customWidth="1"/>
    <col min="11783" max="11783" width="12.375" style="101" customWidth="1"/>
    <col min="11784" max="11784" width="11.625" style="101" customWidth="1"/>
    <col min="11785" max="12032" width="8" style="101"/>
    <col min="12033" max="12033" width="25" style="101" customWidth="1"/>
    <col min="12034" max="12035" width="11.625" style="101" customWidth="1"/>
    <col min="12036" max="12036" width="13.75" style="101" customWidth="1"/>
    <col min="12037" max="12037" width="20.5" style="101" customWidth="1"/>
    <col min="12038" max="12038" width="12.75" style="101" customWidth="1"/>
    <col min="12039" max="12039" width="12.375" style="101" customWidth="1"/>
    <col min="12040" max="12040" width="11.625" style="101" customWidth="1"/>
    <col min="12041" max="12288" width="8" style="101"/>
    <col min="12289" max="12289" width="25" style="101" customWidth="1"/>
    <col min="12290" max="12291" width="11.625" style="101" customWidth="1"/>
    <col min="12292" max="12292" width="13.75" style="101" customWidth="1"/>
    <col min="12293" max="12293" width="20.5" style="101" customWidth="1"/>
    <col min="12294" max="12294" width="12.75" style="101" customWidth="1"/>
    <col min="12295" max="12295" width="12.375" style="101" customWidth="1"/>
    <col min="12296" max="12296" width="11.625" style="101" customWidth="1"/>
    <col min="12297" max="12544" width="8" style="101"/>
    <col min="12545" max="12545" width="25" style="101" customWidth="1"/>
    <col min="12546" max="12547" width="11.625" style="101" customWidth="1"/>
    <col min="12548" max="12548" width="13.75" style="101" customWidth="1"/>
    <col min="12549" max="12549" width="20.5" style="101" customWidth="1"/>
    <col min="12550" max="12550" width="12.75" style="101" customWidth="1"/>
    <col min="12551" max="12551" width="12.375" style="101" customWidth="1"/>
    <col min="12552" max="12552" width="11.625" style="101" customWidth="1"/>
    <col min="12553" max="12800" width="8" style="101"/>
    <col min="12801" max="12801" width="25" style="101" customWidth="1"/>
    <col min="12802" max="12803" width="11.625" style="101" customWidth="1"/>
    <col min="12804" max="12804" width="13.75" style="101" customWidth="1"/>
    <col min="12805" max="12805" width="20.5" style="101" customWidth="1"/>
    <col min="12806" max="12806" width="12.75" style="101" customWidth="1"/>
    <col min="12807" max="12807" width="12.375" style="101" customWidth="1"/>
    <col min="12808" max="12808" width="11.625" style="101" customWidth="1"/>
    <col min="12809" max="13056" width="8" style="101"/>
    <col min="13057" max="13057" width="25" style="101" customWidth="1"/>
    <col min="13058" max="13059" width="11.625" style="101" customWidth="1"/>
    <col min="13060" max="13060" width="13.75" style="101" customWidth="1"/>
    <col min="13061" max="13061" width="20.5" style="101" customWidth="1"/>
    <col min="13062" max="13062" width="12.75" style="101" customWidth="1"/>
    <col min="13063" max="13063" width="12.375" style="101" customWidth="1"/>
    <col min="13064" max="13064" width="11.625" style="101" customWidth="1"/>
    <col min="13065" max="13312" width="8" style="101"/>
    <col min="13313" max="13313" width="25" style="101" customWidth="1"/>
    <col min="13314" max="13315" width="11.625" style="101" customWidth="1"/>
    <col min="13316" max="13316" width="13.75" style="101" customWidth="1"/>
    <col min="13317" max="13317" width="20.5" style="101" customWidth="1"/>
    <col min="13318" max="13318" width="12.75" style="101" customWidth="1"/>
    <col min="13319" max="13319" width="12.375" style="101" customWidth="1"/>
    <col min="13320" max="13320" width="11.625" style="101" customWidth="1"/>
    <col min="13321" max="13568" width="8" style="101"/>
    <col min="13569" max="13569" width="25" style="101" customWidth="1"/>
    <col min="13570" max="13571" width="11.625" style="101" customWidth="1"/>
    <col min="13572" max="13572" width="13.75" style="101" customWidth="1"/>
    <col min="13573" max="13573" width="20.5" style="101" customWidth="1"/>
    <col min="13574" max="13574" width="12.75" style="101" customWidth="1"/>
    <col min="13575" max="13575" width="12.375" style="101" customWidth="1"/>
    <col min="13576" max="13576" width="11.625" style="101" customWidth="1"/>
    <col min="13577" max="13824" width="8" style="101"/>
    <col min="13825" max="13825" width="25" style="101" customWidth="1"/>
    <col min="13826" max="13827" width="11.625" style="101" customWidth="1"/>
    <col min="13828" max="13828" width="13.75" style="101" customWidth="1"/>
    <col min="13829" max="13829" width="20.5" style="101" customWidth="1"/>
    <col min="13830" max="13830" width="12.75" style="101" customWidth="1"/>
    <col min="13831" max="13831" width="12.375" style="101" customWidth="1"/>
    <col min="13832" max="13832" width="11.625" style="101" customWidth="1"/>
    <col min="13833" max="14080" width="8" style="101"/>
    <col min="14081" max="14081" width="25" style="101" customWidth="1"/>
    <col min="14082" max="14083" width="11.625" style="101" customWidth="1"/>
    <col min="14084" max="14084" width="13.75" style="101" customWidth="1"/>
    <col min="14085" max="14085" width="20.5" style="101" customWidth="1"/>
    <col min="14086" max="14086" width="12.75" style="101" customWidth="1"/>
    <col min="14087" max="14087" width="12.375" style="101" customWidth="1"/>
    <col min="14088" max="14088" width="11.625" style="101" customWidth="1"/>
    <col min="14089" max="14336" width="8" style="101"/>
    <col min="14337" max="14337" width="25" style="101" customWidth="1"/>
    <col min="14338" max="14339" width="11.625" style="101" customWidth="1"/>
    <col min="14340" max="14340" width="13.75" style="101" customWidth="1"/>
    <col min="14341" max="14341" width="20.5" style="101" customWidth="1"/>
    <col min="14342" max="14342" width="12.75" style="101" customWidth="1"/>
    <col min="14343" max="14343" width="12.375" style="101" customWidth="1"/>
    <col min="14344" max="14344" width="11.625" style="101" customWidth="1"/>
    <col min="14345" max="14592" width="8" style="101"/>
    <col min="14593" max="14593" width="25" style="101" customWidth="1"/>
    <col min="14594" max="14595" width="11.625" style="101" customWidth="1"/>
    <col min="14596" max="14596" width="13.75" style="101" customWidth="1"/>
    <col min="14597" max="14597" width="20.5" style="101" customWidth="1"/>
    <col min="14598" max="14598" width="12.75" style="101" customWidth="1"/>
    <col min="14599" max="14599" width="12.375" style="101" customWidth="1"/>
    <col min="14600" max="14600" width="11.625" style="101" customWidth="1"/>
    <col min="14601" max="14848" width="8" style="101"/>
    <col min="14849" max="14849" width="25" style="101" customWidth="1"/>
    <col min="14850" max="14851" width="11.625" style="101" customWidth="1"/>
    <col min="14852" max="14852" width="13.75" style="101" customWidth="1"/>
    <col min="14853" max="14853" width="20.5" style="101" customWidth="1"/>
    <col min="14854" max="14854" width="12.75" style="101" customWidth="1"/>
    <col min="14855" max="14855" width="12.375" style="101" customWidth="1"/>
    <col min="14856" max="14856" width="11.625" style="101" customWidth="1"/>
    <col min="14857" max="15104" width="8" style="101"/>
    <col min="15105" max="15105" width="25" style="101" customWidth="1"/>
    <col min="15106" max="15107" width="11.625" style="101" customWidth="1"/>
    <col min="15108" max="15108" width="13.75" style="101" customWidth="1"/>
    <col min="15109" max="15109" width="20.5" style="101" customWidth="1"/>
    <col min="15110" max="15110" width="12.75" style="101" customWidth="1"/>
    <col min="15111" max="15111" width="12.375" style="101" customWidth="1"/>
    <col min="15112" max="15112" width="11.625" style="101" customWidth="1"/>
    <col min="15113" max="15360" width="8" style="101"/>
    <col min="15361" max="15361" width="25" style="101" customWidth="1"/>
    <col min="15362" max="15363" width="11.625" style="101" customWidth="1"/>
    <col min="15364" max="15364" width="13.75" style="101" customWidth="1"/>
    <col min="15365" max="15365" width="20.5" style="101" customWidth="1"/>
    <col min="15366" max="15366" width="12.75" style="101" customWidth="1"/>
    <col min="15367" max="15367" width="12.375" style="101" customWidth="1"/>
    <col min="15368" max="15368" width="11.625" style="101" customWidth="1"/>
    <col min="15369" max="15616" width="8" style="101"/>
    <col min="15617" max="15617" width="25" style="101" customWidth="1"/>
    <col min="15618" max="15619" width="11.625" style="101" customWidth="1"/>
    <col min="15620" max="15620" width="13.75" style="101" customWidth="1"/>
    <col min="15621" max="15621" width="20.5" style="101" customWidth="1"/>
    <col min="15622" max="15622" width="12.75" style="101" customWidth="1"/>
    <col min="15623" max="15623" width="12.375" style="101" customWidth="1"/>
    <col min="15624" max="15624" width="11.625" style="101" customWidth="1"/>
    <col min="15625" max="15872" width="8" style="101"/>
    <col min="15873" max="15873" width="25" style="101" customWidth="1"/>
    <col min="15874" max="15875" width="11.625" style="101" customWidth="1"/>
    <col min="15876" max="15876" width="13.75" style="101" customWidth="1"/>
    <col min="15877" max="15877" width="20.5" style="101" customWidth="1"/>
    <col min="15878" max="15878" width="12.75" style="101" customWidth="1"/>
    <col min="15879" max="15879" width="12.375" style="101" customWidth="1"/>
    <col min="15880" max="15880" width="11.625" style="101" customWidth="1"/>
    <col min="15881" max="16128" width="8" style="101"/>
    <col min="16129" max="16129" width="25" style="101" customWidth="1"/>
    <col min="16130" max="16131" width="11.625" style="101" customWidth="1"/>
    <col min="16132" max="16132" width="13.75" style="101" customWidth="1"/>
    <col min="16133" max="16133" width="20.5" style="101" customWidth="1"/>
    <col min="16134" max="16134" width="12.75" style="101" customWidth="1"/>
    <col min="16135" max="16135" width="12.375" style="101" customWidth="1"/>
    <col min="16136" max="16136" width="11.625" style="101" customWidth="1"/>
    <col min="16137" max="16384" width="8" style="101"/>
  </cols>
  <sheetData>
    <row r="1" s="98" customFormat="1" spans="1:8">
      <c r="A1" s="102" t="s">
        <v>37</v>
      </c>
      <c r="B1" s="102"/>
      <c r="C1" s="102"/>
      <c r="D1" s="102"/>
      <c r="E1" s="102"/>
      <c r="F1" s="102"/>
      <c r="G1" s="102"/>
      <c r="H1" s="102"/>
    </row>
    <row r="2" s="101" customFormat="1" ht="27" spans="1:10">
      <c r="A2" s="132" t="s">
        <v>38</v>
      </c>
      <c r="B2" s="132"/>
      <c r="C2" s="132"/>
      <c r="D2" s="132"/>
      <c r="E2" s="132"/>
      <c r="F2" s="132"/>
      <c r="G2" s="132"/>
      <c r="H2" s="132"/>
      <c r="I2" s="132"/>
      <c r="J2" s="132"/>
    </row>
    <row r="3" s="130" customFormat="1" spans="1:10">
      <c r="A3" s="118" t="s">
        <v>3241</v>
      </c>
      <c r="B3" s="133"/>
      <c r="C3" s="133"/>
      <c r="D3" s="133"/>
      <c r="E3" s="133"/>
      <c r="F3" s="118"/>
      <c r="G3" s="134"/>
      <c r="H3" s="134"/>
      <c r="I3" s="134" t="s">
        <v>50</v>
      </c>
      <c r="J3" s="134"/>
    </row>
    <row r="4" s="130" customFormat="1" ht="42.75" spans="1:10">
      <c r="A4" s="120" t="s">
        <v>3042</v>
      </c>
      <c r="B4" s="135" t="s">
        <v>3242</v>
      </c>
      <c r="C4" s="135" t="s">
        <v>3243</v>
      </c>
      <c r="D4" s="135" t="s">
        <v>3244</v>
      </c>
      <c r="E4" s="135" t="s">
        <v>3245</v>
      </c>
      <c r="F4" s="120" t="s">
        <v>3042</v>
      </c>
      <c r="G4" s="135" t="s">
        <v>3242</v>
      </c>
      <c r="H4" s="135" t="s">
        <v>3243</v>
      </c>
      <c r="I4" s="147" t="s">
        <v>3244</v>
      </c>
      <c r="J4" s="147" t="s">
        <v>3245</v>
      </c>
    </row>
    <row r="5" s="130" customFormat="1" ht="21.75" customHeight="1" spans="1:10">
      <c r="A5" s="136" t="s">
        <v>3246</v>
      </c>
      <c r="B5" s="137"/>
      <c r="C5" s="137"/>
      <c r="D5" s="137"/>
      <c r="E5" s="137"/>
      <c r="F5" s="138" t="s">
        <v>3247</v>
      </c>
      <c r="G5" s="137"/>
      <c r="H5" s="139"/>
      <c r="I5" s="139"/>
      <c r="J5" s="137"/>
    </row>
    <row r="6" s="130" customFormat="1" ht="21.75" customHeight="1" spans="1:10">
      <c r="A6" s="136" t="s">
        <v>3248</v>
      </c>
      <c r="B6" s="137">
        <v>1672</v>
      </c>
      <c r="C6" s="137">
        <v>1702</v>
      </c>
      <c r="D6" s="137">
        <v>1483</v>
      </c>
      <c r="E6" s="137">
        <v>2160</v>
      </c>
      <c r="F6" s="138" t="s">
        <v>3249</v>
      </c>
      <c r="G6" s="137">
        <v>16</v>
      </c>
      <c r="H6" s="139">
        <v>82</v>
      </c>
      <c r="I6" s="139">
        <v>61</v>
      </c>
      <c r="J6" s="137">
        <v>91</v>
      </c>
    </row>
    <row r="7" s="130" customFormat="1" ht="21.75" customHeight="1" spans="1:10">
      <c r="A7" s="136" t="s">
        <v>3250</v>
      </c>
      <c r="B7" s="137">
        <v>198</v>
      </c>
      <c r="C7" s="137">
        <v>219</v>
      </c>
      <c r="D7" s="137"/>
      <c r="E7" s="137">
        <v>558</v>
      </c>
      <c r="F7" s="138" t="s">
        <v>3251</v>
      </c>
      <c r="G7" s="137"/>
      <c r="H7" s="139">
        <v>0</v>
      </c>
      <c r="I7" s="139">
        <v>0</v>
      </c>
      <c r="J7" s="139"/>
    </row>
    <row r="8" s="130" customFormat="1" ht="21.75" customHeight="1" spans="1:10">
      <c r="A8" s="136" t="s">
        <v>3252</v>
      </c>
      <c r="B8" s="137">
        <v>15</v>
      </c>
      <c r="C8" s="137">
        <v>10</v>
      </c>
      <c r="D8" s="137">
        <v>12</v>
      </c>
      <c r="E8" s="137">
        <v>13</v>
      </c>
      <c r="F8" s="140"/>
      <c r="G8" s="141"/>
      <c r="H8" s="139">
        <v>0</v>
      </c>
      <c r="I8" s="139">
        <v>0</v>
      </c>
      <c r="J8" s="139"/>
    </row>
    <row r="9" s="130" customFormat="1" ht="21.75" customHeight="1" spans="1:10">
      <c r="A9" s="142" t="s">
        <v>3253</v>
      </c>
      <c r="B9" s="137">
        <v>23</v>
      </c>
      <c r="C9" s="137">
        <v>11</v>
      </c>
      <c r="D9" s="137">
        <v>9</v>
      </c>
      <c r="E9" s="137">
        <v>12</v>
      </c>
      <c r="F9" s="140"/>
      <c r="G9" s="141"/>
      <c r="H9" s="139">
        <v>0</v>
      </c>
      <c r="I9" s="139">
        <v>0</v>
      </c>
      <c r="J9" s="139"/>
    </row>
    <row r="10" s="130" customFormat="1" ht="21.75" customHeight="1" spans="1:10">
      <c r="A10" s="136" t="s">
        <v>3254</v>
      </c>
      <c r="B10" s="137"/>
      <c r="C10" s="137"/>
      <c r="D10" s="137"/>
      <c r="E10" s="137"/>
      <c r="F10" s="140"/>
      <c r="G10" s="141"/>
      <c r="H10" s="139">
        <v>0</v>
      </c>
      <c r="I10" s="139">
        <v>0</v>
      </c>
      <c r="J10" s="139"/>
    </row>
    <row r="11" s="130" customFormat="1" ht="21.75" customHeight="1" spans="1:10">
      <c r="A11" s="136" t="s">
        <v>3255</v>
      </c>
      <c r="B11" s="137"/>
      <c r="C11" s="137"/>
      <c r="D11" s="137"/>
      <c r="E11" s="137"/>
      <c r="F11" s="140"/>
      <c r="G11" s="141"/>
      <c r="H11" s="139">
        <v>0</v>
      </c>
      <c r="I11" s="139">
        <v>0</v>
      </c>
      <c r="J11" s="139"/>
    </row>
    <row r="12" s="130" customFormat="1" ht="21.75" customHeight="1" spans="1:10">
      <c r="A12" s="136" t="s">
        <v>3256</v>
      </c>
      <c r="B12" s="137">
        <v>12015</v>
      </c>
      <c r="C12" s="137">
        <v>12508</v>
      </c>
      <c r="D12" s="137">
        <v>12129</v>
      </c>
      <c r="E12" s="137">
        <v>13460</v>
      </c>
      <c r="F12" s="138" t="s">
        <v>3257</v>
      </c>
      <c r="G12" s="139">
        <v>12012</v>
      </c>
      <c r="H12" s="139">
        <v>12095</v>
      </c>
      <c r="I12" s="139">
        <v>12428</v>
      </c>
      <c r="J12" s="139">
        <v>12898</v>
      </c>
    </row>
    <row r="13" s="130" customFormat="1" ht="21.75" customHeight="1" spans="1:10">
      <c r="A13" s="136" t="s">
        <v>3258</v>
      </c>
      <c r="B13" s="137"/>
      <c r="C13" s="137">
        <v>0</v>
      </c>
      <c r="D13" s="137">
        <v>0</v>
      </c>
      <c r="E13" s="137"/>
      <c r="F13" s="138" t="s">
        <v>3259</v>
      </c>
      <c r="G13" s="137"/>
      <c r="H13" s="139">
        <v>0</v>
      </c>
      <c r="I13" s="139">
        <v>0</v>
      </c>
      <c r="J13" s="139"/>
    </row>
    <row r="14" s="130" customFormat="1" ht="21.75" customHeight="1" spans="1:10">
      <c r="A14" s="136" t="s">
        <v>3260</v>
      </c>
      <c r="B14" s="137"/>
      <c r="C14" s="137">
        <v>0</v>
      </c>
      <c r="D14" s="137">
        <v>0</v>
      </c>
      <c r="E14" s="137"/>
      <c r="F14" s="138" t="s">
        <v>3261</v>
      </c>
      <c r="G14" s="137"/>
      <c r="H14" s="139">
        <v>0</v>
      </c>
      <c r="I14" s="139">
        <v>0</v>
      </c>
      <c r="J14" s="139"/>
    </row>
    <row r="15" s="130" customFormat="1" ht="21.75" customHeight="1" spans="1:10">
      <c r="A15" s="136" t="s">
        <v>3262</v>
      </c>
      <c r="B15" s="137">
        <f>B12+B13+B14</f>
        <v>12015</v>
      </c>
      <c r="C15" s="137">
        <f>C12+C13+C14</f>
        <v>12508</v>
      </c>
      <c r="D15" s="137">
        <f>D12+D13+D14</f>
        <v>12129</v>
      </c>
      <c r="E15" s="137">
        <f>E12+E13+E14</f>
        <v>13460</v>
      </c>
      <c r="F15" s="138" t="s">
        <v>3263</v>
      </c>
      <c r="G15" s="139">
        <v>12012</v>
      </c>
      <c r="H15" s="139">
        <v>12095</v>
      </c>
      <c r="I15" s="139">
        <v>12428</v>
      </c>
      <c r="J15" s="139">
        <v>12898</v>
      </c>
    </row>
    <row r="16" s="130" customFormat="1" ht="21.75" customHeight="1" spans="1:10">
      <c r="A16" s="136" t="s">
        <v>3264</v>
      </c>
      <c r="B16" s="137">
        <v>2556</v>
      </c>
      <c r="C16" s="137">
        <v>2542</v>
      </c>
      <c r="D16" s="137">
        <v>2542</v>
      </c>
      <c r="E16" s="137">
        <v>2243</v>
      </c>
      <c r="F16" s="138" t="s">
        <v>3265</v>
      </c>
      <c r="G16" s="137">
        <v>2559</v>
      </c>
      <c r="H16" s="139">
        <v>2955</v>
      </c>
      <c r="I16" s="139">
        <v>2243</v>
      </c>
      <c r="J16" s="137">
        <v>2805</v>
      </c>
    </row>
    <row r="17" s="130" customFormat="1" ht="21.75" customHeight="1" spans="1:10">
      <c r="A17" s="143" t="s">
        <v>3266</v>
      </c>
      <c r="B17" s="137">
        <f>B15+B16</f>
        <v>14571</v>
      </c>
      <c r="C17" s="137">
        <v>15050</v>
      </c>
      <c r="D17" s="137">
        <f>D15+D16</f>
        <v>14671</v>
      </c>
      <c r="E17" s="137">
        <f t="shared" ref="B17:J17" si="0">E15+E16</f>
        <v>15703</v>
      </c>
      <c r="F17" s="140" t="s">
        <v>3266</v>
      </c>
      <c r="G17" s="137">
        <f t="shared" si="0"/>
        <v>14571</v>
      </c>
      <c r="H17" s="137">
        <f t="shared" si="0"/>
        <v>15050</v>
      </c>
      <c r="I17" s="137">
        <f t="shared" si="0"/>
        <v>14671</v>
      </c>
      <c r="J17" s="137">
        <f t="shared" si="0"/>
        <v>15703</v>
      </c>
    </row>
    <row r="18" s="130" customFormat="1" ht="13.5" spans="2:10">
      <c r="B18" s="144"/>
      <c r="C18" s="144"/>
      <c r="D18" s="144"/>
      <c r="E18" s="144"/>
      <c r="G18" s="144"/>
      <c r="H18" s="144"/>
      <c r="I18" s="144"/>
      <c r="J18" s="144"/>
    </row>
    <row r="20" spans="6:8">
      <c r="F20" s="145"/>
      <c r="G20" s="146"/>
      <c r="H20" s="146"/>
    </row>
  </sheetData>
  <mergeCells count="2">
    <mergeCell ref="A2:J2"/>
    <mergeCell ref="I3:J3"/>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8"/>
  <sheetViews>
    <sheetView workbookViewId="0">
      <selection activeCell="D17" sqref="D17"/>
    </sheetView>
  </sheetViews>
  <sheetFormatPr defaultColWidth="8" defaultRowHeight="14.25" outlineLevelCol="3"/>
  <cols>
    <col min="1" max="1" width="25" style="100" customWidth="1"/>
    <col min="2" max="2" width="25.25" style="100" customWidth="1"/>
    <col min="3" max="3" width="23.875" style="100" customWidth="1"/>
    <col min="4" max="4" width="30.25" style="100" customWidth="1"/>
    <col min="5" max="255" width="8" style="101"/>
    <col min="256" max="256" width="25" style="101" customWidth="1"/>
    <col min="257" max="257" width="25.25" style="101" customWidth="1"/>
    <col min="258" max="258" width="23.875" style="101" customWidth="1"/>
    <col min="259" max="259" width="30.25" style="101" customWidth="1"/>
    <col min="260" max="511" width="8" style="101"/>
    <col min="512" max="512" width="25" style="101" customWidth="1"/>
    <col min="513" max="513" width="25.25" style="101" customWidth="1"/>
    <col min="514" max="514" width="23.875" style="101" customWidth="1"/>
    <col min="515" max="515" width="30.25" style="101" customWidth="1"/>
    <col min="516" max="767" width="8" style="101"/>
    <col min="768" max="768" width="25" style="101" customWidth="1"/>
    <col min="769" max="769" width="25.25" style="101" customWidth="1"/>
    <col min="770" max="770" width="23.875" style="101" customWidth="1"/>
    <col min="771" max="771" width="30.25" style="101" customWidth="1"/>
    <col min="772" max="1023" width="8" style="101"/>
    <col min="1024" max="1024" width="25" style="101" customWidth="1"/>
    <col min="1025" max="1025" width="25.25" style="101" customWidth="1"/>
    <col min="1026" max="1026" width="23.875" style="101" customWidth="1"/>
    <col min="1027" max="1027" width="30.25" style="101" customWidth="1"/>
    <col min="1028" max="1279" width="8" style="101"/>
    <col min="1280" max="1280" width="25" style="101" customWidth="1"/>
    <col min="1281" max="1281" width="25.25" style="101" customWidth="1"/>
    <col min="1282" max="1282" width="23.875" style="101" customWidth="1"/>
    <col min="1283" max="1283" width="30.25" style="101" customWidth="1"/>
    <col min="1284" max="1535" width="8" style="101"/>
    <col min="1536" max="1536" width="25" style="101" customWidth="1"/>
    <col min="1537" max="1537" width="25.25" style="101" customWidth="1"/>
    <col min="1538" max="1538" width="23.875" style="101" customWidth="1"/>
    <col min="1539" max="1539" width="30.25" style="101" customWidth="1"/>
    <col min="1540" max="1791" width="8" style="101"/>
    <col min="1792" max="1792" width="25" style="101" customWidth="1"/>
    <col min="1793" max="1793" width="25.25" style="101" customWidth="1"/>
    <col min="1794" max="1794" width="23.875" style="101" customWidth="1"/>
    <col min="1795" max="1795" width="30.25" style="101" customWidth="1"/>
    <col min="1796" max="2047" width="8" style="101"/>
    <col min="2048" max="2048" width="25" style="101" customWidth="1"/>
    <col min="2049" max="2049" width="25.25" style="101" customWidth="1"/>
    <col min="2050" max="2050" width="23.875" style="101" customWidth="1"/>
    <col min="2051" max="2051" width="30.25" style="101" customWidth="1"/>
    <col min="2052" max="2303" width="8" style="101"/>
    <col min="2304" max="2304" width="25" style="101" customWidth="1"/>
    <col min="2305" max="2305" width="25.25" style="101" customWidth="1"/>
    <col min="2306" max="2306" width="23.875" style="101" customWidth="1"/>
    <col min="2307" max="2307" width="30.25" style="101" customWidth="1"/>
    <col min="2308" max="2559" width="8" style="101"/>
    <col min="2560" max="2560" width="25" style="101" customWidth="1"/>
    <col min="2561" max="2561" width="25.25" style="101" customWidth="1"/>
    <col min="2562" max="2562" width="23.875" style="101" customWidth="1"/>
    <col min="2563" max="2563" width="30.25" style="101" customWidth="1"/>
    <col min="2564" max="2815" width="8" style="101"/>
    <col min="2816" max="2816" width="25" style="101" customWidth="1"/>
    <col min="2817" max="2817" width="25.25" style="101" customWidth="1"/>
    <col min="2818" max="2818" width="23.875" style="101" customWidth="1"/>
    <col min="2819" max="2819" width="30.25" style="101" customWidth="1"/>
    <col min="2820" max="3071" width="8" style="101"/>
    <col min="3072" max="3072" width="25" style="101" customWidth="1"/>
    <col min="3073" max="3073" width="25.25" style="101" customWidth="1"/>
    <col min="3074" max="3074" width="23.875" style="101" customWidth="1"/>
    <col min="3075" max="3075" width="30.25" style="101" customWidth="1"/>
    <col min="3076" max="3327" width="8" style="101"/>
    <col min="3328" max="3328" width="25" style="101" customWidth="1"/>
    <col min="3329" max="3329" width="25.25" style="101" customWidth="1"/>
    <col min="3330" max="3330" width="23.875" style="101" customWidth="1"/>
    <col min="3331" max="3331" width="30.25" style="101" customWidth="1"/>
    <col min="3332" max="3583" width="8" style="101"/>
    <col min="3584" max="3584" width="25" style="101" customWidth="1"/>
    <col min="3585" max="3585" width="25.25" style="101" customWidth="1"/>
    <col min="3586" max="3586" width="23.875" style="101" customWidth="1"/>
    <col min="3587" max="3587" width="30.25" style="101" customWidth="1"/>
    <col min="3588" max="3839" width="8" style="101"/>
    <col min="3840" max="3840" width="25" style="101" customWidth="1"/>
    <col min="3841" max="3841" width="25.25" style="101" customWidth="1"/>
    <col min="3842" max="3842" width="23.875" style="101" customWidth="1"/>
    <col min="3843" max="3843" width="30.25" style="101" customWidth="1"/>
    <col min="3844" max="4095" width="8" style="101"/>
    <col min="4096" max="4096" width="25" style="101" customWidth="1"/>
    <col min="4097" max="4097" width="25.25" style="101" customWidth="1"/>
    <col min="4098" max="4098" width="23.875" style="101" customWidth="1"/>
    <col min="4099" max="4099" width="30.25" style="101" customWidth="1"/>
    <col min="4100" max="4351" width="8" style="101"/>
    <col min="4352" max="4352" width="25" style="101" customWidth="1"/>
    <col min="4353" max="4353" width="25.25" style="101" customWidth="1"/>
    <col min="4354" max="4354" width="23.875" style="101" customWidth="1"/>
    <col min="4355" max="4355" width="30.25" style="101" customWidth="1"/>
    <col min="4356" max="4607" width="8" style="101"/>
    <col min="4608" max="4608" width="25" style="101" customWidth="1"/>
    <col min="4609" max="4609" width="25.25" style="101" customWidth="1"/>
    <col min="4610" max="4610" width="23.875" style="101" customWidth="1"/>
    <col min="4611" max="4611" width="30.25" style="101" customWidth="1"/>
    <col min="4612" max="4863" width="8" style="101"/>
    <col min="4864" max="4864" width="25" style="101" customWidth="1"/>
    <col min="4865" max="4865" width="25.25" style="101" customWidth="1"/>
    <col min="4866" max="4866" width="23.875" style="101" customWidth="1"/>
    <col min="4867" max="4867" width="30.25" style="101" customWidth="1"/>
    <col min="4868" max="5119" width="8" style="101"/>
    <col min="5120" max="5120" width="25" style="101" customWidth="1"/>
    <col min="5121" max="5121" width="25.25" style="101" customWidth="1"/>
    <col min="5122" max="5122" width="23.875" style="101" customWidth="1"/>
    <col min="5123" max="5123" width="30.25" style="101" customWidth="1"/>
    <col min="5124" max="5375" width="8" style="101"/>
    <col min="5376" max="5376" width="25" style="101" customWidth="1"/>
    <col min="5377" max="5377" width="25.25" style="101" customWidth="1"/>
    <col min="5378" max="5378" width="23.875" style="101" customWidth="1"/>
    <col min="5379" max="5379" width="30.25" style="101" customWidth="1"/>
    <col min="5380" max="5631" width="8" style="101"/>
    <col min="5632" max="5632" width="25" style="101" customWidth="1"/>
    <col min="5633" max="5633" width="25.25" style="101" customWidth="1"/>
    <col min="5634" max="5634" width="23.875" style="101" customWidth="1"/>
    <col min="5635" max="5635" width="30.25" style="101" customWidth="1"/>
    <col min="5636" max="5887" width="8" style="101"/>
    <col min="5888" max="5888" width="25" style="101" customWidth="1"/>
    <col min="5889" max="5889" width="25.25" style="101" customWidth="1"/>
    <col min="5890" max="5890" width="23.875" style="101" customWidth="1"/>
    <col min="5891" max="5891" width="30.25" style="101" customWidth="1"/>
    <col min="5892" max="6143" width="8" style="101"/>
    <col min="6144" max="6144" width="25" style="101" customWidth="1"/>
    <col min="6145" max="6145" width="25.25" style="101" customWidth="1"/>
    <col min="6146" max="6146" width="23.875" style="101" customWidth="1"/>
    <col min="6147" max="6147" width="30.25" style="101" customWidth="1"/>
    <col min="6148" max="6399" width="8" style="101"/>
    <col min="6400" max="6400" width="25" style="101" customWidth="1"/>
    <col min="6401" max="6401" width="25.25" style="101" customWidth="1"/>
    <col min="6402" max="6402" width="23.875" style="101" customWidth="1"/>
    <col min="6403" max="6403" width="30.25" style="101" customWidth="1"/>
    <col min="6404" max="6655" width="8" style="101"/>
    <col min="6656" max="6656" width="25" style="101" customWidth="1"/>
    <col min="6657" max="6657" width="25.25" style="101" customWidth="1"/>
    <col min="6658" max="6658" width="23.875" style="101" customWidth="1"/>
    <col min="6659" max="6659" width="30.25" style="101" customWidth="1"/>
    <col min="6660" max="6911" width="8" style="101"/>
    <col min="6912" max="6912" width="25" style="101" customWidth="1"/>
    <col min="6913" max="6913" width="25.25" style="101" customWidth="1"/>
    <col min="6914" max="6914" width="23.875" style="101" customWidth="1"/>
    <col min="6915" max="6915" width="30.25" style="101" customWidth="1"/>
    <col min="6916" max="7167" width="8" style="101"/>
    <col min="7168" max="7168" width="25" style="101" customWidth="1"/>
    <col min="7169" max="7169" width="25.25" style="101" customWidth="1"/>
    <col min="7170" max="7170" width="23.875" style="101" customWidth="1"/>
    <col min="7171" max="7171" width="30.25" style="101" customWidth="1"/>
    <col min="7172" max="7423" width="8" style="101"/>
    <col min="7424" max="7424" width="25" style="101" customWidth="1"/>
    <col min="7425" max="7425" width="25.25" style="101" customWidth="1"/>
    <col min="7426" max="7426" width="23.875" style="101" customWidth="1"/>
    <col min="7427" max="7427" width="30.25" style="101" customWidth="1"/>
    <col min="7428" max="7679" width="8" style="101"/>
    <col min="7680" max="7680" width="25" style="101" customWidth="1"/>
    <col min="7681" max="7681" width="25.25" style="101" customWidth="1"/>
    <col min="7682" max="7682" width="23.875" style="101" customWidth="1"/>
    <col min="7683" max="7683" width="30.25" style="101" customWidth="1"/>
    <col min="7684" max="7935" width="8" style="101"/>
    <col min="7936" max="7936" width="25" style="101" customWidth="1"/>
    <col min="7937" max="7937" width="25.25" style="101" customWidth="1"/>
    <col min="7938" max="7938" width="23.875" style="101" customWidth="1"/>
    <col min="7939" max="7939" width="30.25" style="101" customWidth="1"/>
    <col min="7940" max="8191" width="8" style="101"/>
    <col min="8192" max="8192" width="25" style="101" customWidth="1"/>
    <col min="8193" max="8193" width="25.25" style="101" customWidth="1"/>
    <col min="8194" max="8194" width="23.875" style="101" customWidth="1"/>
    <col min="8195" max="8195" width="30.25" style="101" customWidth="1"/>
    <col min="8196" max="8447" width="8" style="101"/>
    <col min="8448" max="8448" width="25" style="101" customWidth="1"/>
    <col min="8449" max="8449" width="25.25" style="101" customWidth="1"/>
    <col min="8450" max="8450" width="23.875" style="101" customWidth="1"/>
    <col min="8451" max="8451" width="30.25" style="101" customWidth="1"/>
    <col min="8452" max="8703" width="8" style="101"/>
    <col min="8704" max="8704" width="25" style="101" customWidth="1"/>
    <col min="8705" max="8705" width="25.25" style="101" customWidth="1"/>
    <col min="8706" max="8706" width="23.875" style="101" customWidth="1"/>
    <col min="8707" max="8707" width="30.25" style="101" customWidth="1"/>
    <col min="8708" max="8959" width="8" style="101"/>
    <col min="8960" max="8960" width="25" style="101" customWidth="1"/>
    <col min="8961" max="8961" width="25.25" style="101" customWidth="1"/>
    <col min="8962" max="8962" width="23.875" style="101" customWidth="1"/>
    <col min="8963" max="8963" width="30.25" style="101" customWidth="1"/>
    <col min="8964" max="9215" width="8" style="101"/>
    <col min="9216" max="9216" width="25" style="101" customWidth="1"/>
    <col min="9217" max="9217" width="25.25" style="101" customWidth="1"/>
    <col min="9218" max="9218" width="23.875" style="101" customWidth="1"/>
    <col min="9219" max="9219" width="30.25" style="101" customWidth="1"/>
    <col min="9220" max="9471" width="8" style="101"/>
    <col min="9472" max="9472" width="25" style="101" customWidth="1"/>
    <col min="9473" max="9473" width="25.25" style="101" customWidth="1"/>
    <col min="9474" max="9474" width="23.875" style="101" customWidth="1"/>
    <col min="9475" max="9475" width="30.25" style="101" customWidth="1"/>
    <col min="9476" max="9727" width="8" style="101"/>
    <col min="9728" max="9728" width="25" style="101" customWidth="1"/>
    <col min="9729" max="9729" width="25.25" style="101" customWidth="1"/>
    <col min="9730" max="9730" width="23.875" style="101" customWidth="1"/>
    <col min="9731" max="9731" width="30.25" style="101" customWidth="1"/>
    <col min="9732" max="9983" width="8" style="101"/>
    <col min="9984" max="9984" width="25" style="101" customWidth="1"/>
    <col min="9985" max="9985" width="25.25" style="101" customWidth="1"/>
    <col min="9986" max="9986" width="23.875" style="101" customWidth="1"/>
    <col min="9987" max="9987" width="30.25" style="101" customWidth="1"/>
    <col min="9988" max="10239" width="8" style="101"/>
    <col min="10240" max="10240" width="25" style="101" customWidth="1"/>
    <col min="10241" max="10241" width="25.25" style="101" customWidth="1"/>
    <col min="10242" max="10242" width="23.875" style="101" customWidth="1"/>
    <col min="10243" max="10243" width="30.25" style="101" customWidth="1"/>
    <col min="10244" max="10495" width="8" style="101"/>
    <col min="10496" max="10496" width="25" style="101" customWidth="1"/>
    <col min="10497" max="10497" width="25.25" style="101" customWidth="1"/>
    <col min="10498" max="10498" width="23.875" style="101" customWidth="1"/>
    <col min="10499" max="10499" width="30.25" style="101" customWidth="1"/>
    <col min="10500" max="10751" width="8" style="101"/>
    <col min="10752" max="10752" width="25" style="101" customWidth="1"/>
    <col min="10753" max="10753" width="25.25" style="101" customWidth="1"/>
    <col min="10754" max="10754" width="23.875" style="101" customWidth="1"/>
    <col min="10755" max="10755" width="30.25" style="101" customWidth="1"/>
    <col min="10756" max="11007" width="8" style="101"/>
    <col min="11008" max="11008" width="25" style="101" customWidth="1"/>
    <col min="11009" max="11009" width="25.25" style="101" customWidth="1"/>
    <col min="11010" max="11010" width="23.875" style="101" customWidth="1"/>
    <col min="11011" max="11011" width="30.25" style="101" customWidth="1"/>
    <col min="11012" max="11263" width="8" style="101"/>
    <col min="11264" max="11264" width="25" style="101" customWidth="1"/>
    <col min="11265" max="11265" width="25.25" style="101" customWidth="1"/>
    <col min="11266" max="11266" width="23.875" style="101" customWidth="1"/>
    <col min="11267" max="11267" width="30.25" style="101" customWidth="1"/>
    <col min="11268" max="11519" width="8" style="101"/>
    <col min="11520" max="11520" width="25" style="101" customWidth="1"/>
    <col min="11521" max="11521" width="25.25" style="101" customWidth="1"/>
    <col min="11522" max="11522" width="23.875" style="101" customWidth="1"/>
    <col min="11523" max="11523" width="30.25" style="101" customWidth="1"/>
    <col min="11524" max="11775" width="8" style="101"/>
    <col min="11776" max="11776" width="25" style="101" customWidth="1"/>
    <col min="11777" max="11777" width="25.25" style="101" customWidth="1"/>
    <col min="11778" max="11778" width="23.875" style="101" customWidth="1"/>
    <col min="11779" max="11779" width="30.25" style="101" customWidth="1"/>
    <col min="11780" max="12031" width="8" style="101"/>
    <col min="12032" max="12032" width="25" style="101" customWidth="1"/>
    <col min="12033" max="12033" width="25.25" style="101" customWidth="1"/>
    <col min="12034" max="12034" width="23.875" style="101" customWidth="1"/>
    <col min="12035" max="12035" width="30.25" style="101" customWidth="1"/>
    <col min="12036" max="12287" width="8" style="101"/>
    <col min="12288" max="12288" width="25" style="101" customWidth="1"/>
    <col min="12289" max="12289" width="25.25" style="101" customWidth="1"/>
    <col min="12290" max="12290" width="23.875" style="101" customWidth="1"/>
    <col min="12291" max="12291" width="30.25" style="101" customWidth="1"/>
    <col min="12292" max="12543" width="8" style="101"/>
    <col min="12544" max="12544" width="25" style="101" customWidth="1"/>
    <col min="12545" max="12545" width="25.25" style="101" customWidth="1"/>
    <col min="12546" max="12546" width="23.875" style="101" customWidth="1"/>
    <col min="12547" max="12547" width="30.25" style="101" customWidth="1"/>
    <col min="12548" max="12799" width="8" style="101"/>
    <col min="12800" max="12800" width="25" style="101" customWidth="1"/>
    <col min="12801" max="12801" width="25.25" style="101" customWidth="1"/>
    <col min="12802" max="12802" width="23.875" style="101" customWidth="1"/>
    <col min="12803" max="12803" width="30.25" style="101" customWidth="1"/>
    <col min="12804" max="13055" width="8" style="101"/>
    <col min="13056" max="13056" width="25" style="101" customWidth="1"/>
    <col min="13057" max="13057" width="25.25" style="101" customWidth="1"/>
    <col min="13058" max="13058" width="23.875" style="101" customWidth="1"/>
    <col min="13059" max="13059" width="30.25" style="101" customWidth="1"/>
    <col min="13060" max="13311" width="8" style="101"/>
    <col min="13312" max="13312" width="25" style="101" customWidth="1"/>
    <col min="13313" max="13313" width="25.25" style="101" customWidth="1"/>
    <col min="13314" max="13314" width="23.875" style="101" customWidth="1"/>
    <col min="13315" max="13315" width="30.25" style="101" customWidth="1"/>
    <col min="13316" max="13567" width="8" style="101"/>
    <col min="13568" max="13568" width="25" style="101" customWidth="1"/>
    <col min="13569" max="13569" width="25.25" style="101" customWidth="1"/>
    <col min="13570" max="13570" width="23.875" style="101" customWidth="1"/>
    <col min="13571" max="13571" width="30.25" style="101" customWidth="1"/>
    <col min="13572" max="13823" width="8" style="101"/>
    <col min="13824" max="13824" width="25" style="101" customWidth="1"/>
    <col min="13825" max="13825" width="25.25" style="101" customWidth="1"/>
    <col min="13826" max="13826" width="23.875" style="101" customWidth="1"/>
    <col min="13827" max="13827" width="30.25" style="101" customWidth="1"/>
    <col min="13828" max="14079" width="8" style="101"/>
    <col min="14080" max="14080" width="25" style="101" customWidth="1"/>
    <col min="14081" max="14081" width="25.25" style="101" customWidth="1"/>
    <col min="14082" max="14082" width="23.875" style="101" customWidth="1"/>
    <col min="14083" max="14083" width="30.25" style="101" customWidth="1"/>
    <col min="14084" max="14335" width="8" style="101"/>
    <col min="14336" max="14336" width="25" style="101" customWidth="1"/>
    <col min="14337" max="14337" width="25.25" style="101" customWidth="1"/>
    <col min="14338" max="14338" width="23.875" style="101" customWidth="1"/>
    <col min="14339" max="14339" width="30.25" style="101" customWidth="1"/>
    <col min="14340" max="14591" width="8" style="101"/>
    <col min="14592" max="14592" width="25" style="101" customWidth="1"/>
    <col min="14593" max="14593" width="25.25" style="101" customWidth="1"/>
    <col min="14594" max="14594" width="23.875" style="101" customWidth="1"/>
    <col min="14595" max="14595" width="30.25" style="101" customWidth="1"/>
    <col min="14596" max="14847" width="8" style="101"/>
    <col min="14848" max="14848" width="25" style="101" customWidth="1"/>
    <col min="14849" max="14849" width="25.25" style="101" customWidth="1"/>
    <col min="14850" max="14850" width="23.875" style="101" customWidth="1"/>
    <col min="14851" max="14851" width="30.25" style="101" customWidth="1"/>
    <col min="14852" max="15103" width="8" style="101"/>
    <col min="15104" max="15104" width="25" style="101" customWidth="1"/>
    <col min="15105" max="15105" width="25.25" style="101" customWidth="1"/>
    <col min="15106" max="15106" width="23.875" style="101" customWidth="1"/>
    <col min="15107" max="15107" width="30.25" style="101" customWidth="1"/>
    <col min="15108" max="15359" width="8" style="101"/>
    <col min="15360" max="15360" width="25" style="101" customWidth="1"/>
    <col min="15361" max="15361" width="25.25" style="101" customWidth="1"/>
    <col min="15362" max="15362" width="23.875" style="101" customWidth="1"/>
    <col min="15363" max="15363" width="30.25" style="101" customWidth="1"/>
    <col min="15364" max="15615" width="8" style="101"/>
    <col min="15616" max="15616" width="25" style="101" customWidth="1"/>
    <col min="15617" max="15617" width="25.25" style="101" customWidth="1"/>
    <col min="15618" max="15618" width="23.875" style="101" customWidth="1"/>
    <col min="15619" max="15619" width="30.25" style="101" customWidth="1"/>
    <col min="15620" max="15871" width="8" style="101"/>
    <col min="15872" max="15872" width="25" style="101" customWidth="1"/>
    <col min="15873" max="15873" width="25.25" style="101" customWidth="1"/>
    <col min="15874" max="15874" width="23.875" style="101" customWidth="1"/>
    <col min="15875" max="15875" width="30.25" style="101" customWidth="1"/>
    <col min="15876" max="16127" width="8" style="101"/>
    <col min="16128" max="16128" width="25" style="101" customWidth="1"/>
    <col min="16129" max="16129" width="25.25" style="101" customWidth="1"/>
    <col min="16130" max="16130" width="23.875" style="101" customWidth="1"/>
    <col min="16131" max="16131" width="30.25" style="101" customWidth="1"/>
    <col min="16132" max="16384" width="8" style="101"/>
  </cols>
  <sheetData>
    <row r="1" s="98" customFormat="1" spans="1:4">
      <c r="A1" s="102" t="s">
        <v>39</v>
      </c>
      <c r="B1" s="102"/>
      <c r="C1" s="102"/>
      <c r="D1" s="102"/>
    </row>
    <row r="2" ht="27" spans="1:4">
      <c r="A2" s="116" t="s">
        <v>40</v>
      </c>
      <c r="B2" s="116"/>
      <c r="C2" s="117"/>
      <c r="D2" s="117"/>
    </row>
    <row r="3" s="99" customFormat="1" spans="1:4">
      <c r="A3" s="118" t="s">
        <v>3267</v>
      </c>
      <c r="B3" s="118"/>
      <c r="C3" s="118"/>
      <c r="D3" s="119" t="s">
        <v>50</v>
      </c>
    </row>
    <row r="4" s="99" customFormat="1" ht="38.25" customHeight="1" spans="1:4">
      <c r="A4" s="120" t="s">
        <v>3042</v>
      </c>
      <c r="B4" s="121" t="s">
        <v>3268</v>
      </c>
      <c r="C4" s="121" t="s">
        <v>3269</v>
      </c>
      <c r="D4" s="121" t="s">
        <v>3270</v>
      </c>
    </row>
    <row r="5" s="99" customFormat="1" ht="23.25" customHeight="1" spans="1:4">
      <c r="A5" s="122" t="s">
        <v>3246</v>
      </c>
      <c r="B5" s="123"/>
      <c r="C5" s="123"/>
      <c r="D5" s="123"/>
    </row>
    <row r="6" s="99" customFormat="1" ht="23.25" customHeight="1" spans="1:4">
      <c r="A6" s="124" t="s">
        <v>3248</v>
      </c>
      <c r="B6" s="123">
        <v>1672</v>
      </c>
      <c r="C6" s="123">
        <v>1702</v>
      </c>
      <c r="D6" s="123">
        <v>2160</v>
      </c>
    </row>
    <row r="7" s="99" customFormat="1" ht="23.25" customHeight="1" spans="1:4">
      <c r="A7" s="124" t="s">
        <v>3250</v>
      </c>
      <c r="B7" s="123">
        <v>198</v>
      </c>
      <c r="C7" s="123">
        <v>219</v>
      </c>
      <c r="D7" s="123">
        <v>558</v>
      </c>
    </row>
    <row r="8" s="99" customFormat="1" ht="23.25" customHeight="1" spans="1:4">
      <c r="A8" s="124" t="s">
        <v>3252</v>
      </c>
      <c r="B8" s="123">
        <v>15</v>
      </c>
      <c r="C8" s="123">
        <v>10</v>
      </c>
      <c r="D8" s="123">
        <v>13</v>
      </c>
    </row>
    <row r="9" s="99" customFormat="1" ht="23.25" customHeight="1" spans="1:4">
      <c r="A9" s="125" t="s">
        <v>3253</v>
      </c>
      <c r="B9" s="123">
        <v>23</v>
      </c>
      <c r="C9" s="123">
        <v>11</v>
      </c>
      <c r="D9" s="123">
        <v>12</v>
      </c>
    </row>
    <row r="10" s="99" customFormat="1" ht="23.25" customHeight="1" spans="1:4">
      <c r="A10" s="124" t="s">
        <v>3254</v>
      </c>
      <c r="B10" s="123"/>
      <c r="C10" s="123">
        <v>0</v>
      </c>
      <c r="D10" s="123"/>
    </row>
    <row r="11" s="99" customFormat="1" ht="23.25" customHeight="1" spans="1:4">
      <c r="A11" s="124" t="s">
        <v>3255</v>
      </c>
      <c r="B11" s="123"/>
      <c r="C11" s="123">
        <v>0</v>
      </c>
      <c r="D11" s="123"/>
    </row>
    <row r="12" s="99" customFormat="1" ht="23.25" customHeight="1" spans="1:4">
      <c r="A12" s="124" t="s">
        <v>3256</v>
      </c>
      <c r="B12" s="123">
        <v>12015</v>
      </c>
      <c r="C12" s="123">
        <v>12508</v>
      </c>
      <c r="D12" s="123">
        <v>13460</v>
      </c>
    </row>
    <row r="13" s="99" customFormat="1" ht="23.25" customHeight="1" spans="1:4">
      <c r="A13" s="124" t="s">
        <v>3258</v>
      </c>
      <c r="B13" s="123"/>
      <c r="C13" s="123">
        <v>0</v>
      </c>
      <c r="D13" s="123"/>
    </row>
    <row r="14" s="99" customFormat="1" ht="23.25" customHeight="1" spans="1:4">
      <c r="A14" s="124" t="s">
        <v>3260</v>
      </c>
      <c r="B14" s="123"/>
      <c r="C14" s="123">
        <v>0</v>
      </c>
      <c r="D14" s="123"/>
    </row>
    <row r="15" s="99" customFormat="1" ht="23.25" customHeight="1" spans="1:4">
      <c r="A15" s="124" t="s">
        <v>3262</v>
      </c>
      <c r="B15" s="123">
        <v>12015</v>
      </c>
      <c r="C15" s="123">
        <v>12508</v>
      </c>
      <c r="D15" s="123">
        <v>13460</v>
      </c>
    </row>
    <row r="16" s="99" customFormat="1" ht="23.25" customHeight="1" spans="1:4">
      <c r="A16" s="124" t="s">
        <v>3264</v>
      </c>
      <c r="B16" s="123">
        <v>2556</v>
      </c>
      <c r="C16" s="123">
        <v>2542</v>
      </c>
      <c r="D16" s="123">
        <v>2243</v>
      </c>
    </row>
    <row r="17" s="99" customFormat="1" ht="23.25" customHeight="1" spans="1:4">
      <c r="A17" s="126" t="s">
        <v>3266</v>
      </c>
      <c r="B17" s="123">
        <f>B15+B16</f>
        <v>14571</v>
      </c>
      <c r="C17" s="123">
        <f>C15+C16</f>
        <v>15050</v>
      </c>
      <c r="D17" s="123">
        <f>D15+D16</f>
        <v>15703</v>
      </c>
    </row>
    <row r="18" s="99" customFormat="1" spans="1:4">
      <c r="A18" s="127"/>
      <c r="B18" s="127"/>
      <c r="C18" s="128"/>
      <c r="D18" s="129"/>
    </row>
  </sheetData>
  <mergeCells count="1">
    <mergeCell ref="A2:D2"/>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0"/>
  <sheetViews>
    <sheetView workbookViewId="0">
      <selection activeCell="D9" sqref="D9"/>
    </sheetView>
  </sheetViews>
  <sheetFormatPr defaultColWidth="8" defaultRowHeight="14.25" outlineLevelCol="3"/>
  <cols>
    <col min="1" max="1" width="20.5" style="100" customWidth="1"/>
    <col min="2" max="2" width="21.625" style="100" customWidth="1"/>
    <col min="3" max="3" width="25.875" style="100" customWidth="1"/>
    <col min="4" max="4" width="27.25" style="100" customWidth="1"/>
    <col min="5" max="256" width="8" style="101"/>
    <col min="257" max="257" width="20.5" style="101" customWidth="1"/>
    <col min="258" max="258" width="21.625" style="101" customWidth="1"/>
    <col min="259" max="259" width="25.875" style="101" customWidth="1"/>
    <col min="260" max="260" width="27.25" style="101" customWidth="1"/>
    <col min="261" max="512" width="8" style="101"/>
    <col min="513" max="513" width="20.5" style="101" customWidth="1"/>
    <col min="514" max="514" width="21.625" style="101" customWidth="1"/>
    <col min="515" max="515" width="25.875" style="101" customWidth="1"/>
    <col min="516" max="516" width="27.25" style="101" customWidth="1"/>
    <col min="517" max="768" width="8" style="101"/>
    <col min="769" max="769" width="20.5" style="101" customWidth="1"/>
    <col min="770" max="770" width="21.625" style="101" customWidth="1"/>
    <col min="771" max="771" width="25.875" style="101" customWidth="1"/>
    <col min="772" max="772" width="27.25" style="101" customWidth="1"/>
    <col min="773" max="1024" width="8" style="101"/>
    <col min="1025" max="1025" width="20.5" style="101" customWidth="1"/>
    <col min="1026" max="1026" width="21.625" style="101" customWidth="1"/>
    <col min="1027" max="1027" width="25.875" style="101" customWidth="1"/>
    <col min="1028" max="1028" width="27.25" style="101" customWidth="1"/>
    <col min="1029" max="1280" width="8" style="101"/>
    <col min="1281" max="1281" width="20.5" style="101" customWidth="1"/>
    <col min="1282" max="1282" width="21.625" style="101" customWidth="1"/>
    <col min="1283" max="1283" width="25.875" style="101" customWidth="1"/>
    <col min="1284" max="1284" width="27.25" style="101" customWidth="1"/>
    <col min="1285" max="1536" width="8" style="101"/>
    <col min="1537" max="1537" width="20.5" style="101" customWidth="1"/>
    <col min="1538" max="1538" width="21.625" style="101" customWidth="1"/>
    <col min="1539" max="1539" width="25.875" style="101" customWidth="1"/>
    <col min="1540" max="1540" width="27.25" style="101" customWidth="1"/>
    <col min="1541" max="1792" width="8" style="101"/>
    <col min="1793" max="1793" width="20.5" style="101" customWidth="1"/>
    <col min="1794" max="1794" width="21.625" style="101" customWidth="1"/>
    <col min="1795" max="1795" width="25.875" style="101" customWidth="1"/>
    <col min="1796" max="1796" width="27.25" style="101" customWidth="1"/>
    <col min="1797" max="2048" width="8" style="101"/>
    <col min="2049" max="2049" width="20.5" style="101" customWidth="1"/>
    <col min="2050" max="2050" width="21.625" style="101" customWidth="1"/>
    <col min="2051" max="2051" width="25.875" style="101" customWidth="1"/>
    <col min="2052" max="2052" width="27.25" style="101" customWidth="1"/>
    <col min="2053" max="2304" width="8" style="101"/>
    <col min="2305" max="2305" width="20.5" style="101" customWidth="1"/>
    <col min="2306" max="2306" width="21.625" style="101" customWidth="1"/>
    <col min="2307" max="2307" width="25.875" style="101" customWidth="1"/>
    <col min="2308" max="2308" width="27.25" style="101" customWidth="1"/>
    <col min="2309" max="2560" width="8" style="101"/>
    <col min="2561" max="2561" width="20.5" style="101" customWidth="1"/>
    <col min="2562" max="2562" width="21.625" style="101" customWidth="1"/>
    <col min="2563" max="2563" width="25.875" style="101" customWidth="1"/>
    <col min="2564" max="2564" width="27.25" style="101" customWidth="1"/>
    <col min="2565" max="2816" width="8" style="101"/>
    <col min="2817" max="2817" width="20.5" style="101" customWidth="1"/>
    <col min="2818" max="2818" width="21.625" style="101" customWidth="1"/>
    <col min="2819" max="2819" width="25.875" style="101" customWidth="1"/>
    <col min="2820" max="2820" width="27.25" style="101" customWidth="1"/>
    <col min="2821" max="3072" width="8" style="101"/>
    <col min="3073" max="3073" width="20.5" style="101" customWidth="1"/>
    <col min="3074" max="3074" width="21.625" style="101" customWidth="1"/>
    <col min="3075" max="3075" width="25.875" style="101" customWidth="1"/>
    <col min="3076" max="3076" width="27.25" style="101" customWidth="1"/>
    <col min="3077" max="3328" width="8" style="101"/>
    <col min="3329" max="3329" width="20.5" style="101" customWidth="1"/>
    <col min="3330" max="3330" width="21.625" style="101" customWidth="1"/>
    <col min="3331" max="3331" width="25.875" style="101" customWidth="1"/>
    <col min="3332" max="3332" width="27.25" style="101" customWidth="1"/>
    <col min="3333" max="3584" width="8" style="101"/>
    <col min="3585" max="3585" width="20.5" style="101" customWidth="1"/>
    <col min="3586" max="3586" width="21.625" style="101" customWidth="1"/>
    <col min="3587" max="3587" width="25.875" style="101" customWidth="1"/>
    <col min="3588" max="3588" width="27.25" style="101" customWidth="1"/>
    <col min="3589" max="3840" width="8" style="101"/>
    <col min="3841" max="3841" width="20.5" style="101" customWidth="1"/>
    <col min="3842" max="3842" width="21.625" style="101" customWidth="1"/>
    <col min="3843" max="3843" width="25.875" style="101" customWidth="1"/>
    <col min="3844" max="3844" width="27.25" style="101" customWidth="1"/>
    <col min="3845" max="4096" width="8" style="101"/>
    <col min="4097" max="4097" width="20.5" style="101" customWidth="1"/>
    <col min="4098" max="4098" width="21.625" style="101" customWidth="1"/>
    <col min="4099" max="4099" width="25.875" style="101" customWidth="1"/>
    <col min="4100" max="4100" width="27.25" style="101" customWidth="1"/>
    <col min="4101" max="4352" width="8" style="101"/>
    <col min="4353" max="4353" width="20.5" style="101" customWidth="1"/>
    <col min="4354" max="4354" width="21.625" style="101" customWidth="1"/>
    <col min="4355" max="4355" width="25.875" style="101" customWidth="1"/>
    <col min="4356" max="4356" width="27.25" style="101" customWidth="1"/>
    <col min="4357" max="4608" width="8" style="101"/>
    <col min="4609" max="4609" width="20.5" style="101" customWidth="1"/>
    <col min="4610" max="4610" width="21.625" style="101" customWidth="1"/>
    <col min="4611" max="4611" width="25.875" style="101" customWidth="1"/>
    <col min="4612" max="4612" width="27.25" style="101" customWidth="1"/>
    <col min="4613" max="4864" width="8" style="101"/>
    <col min="4865" max="4865" width="20.5" style="101" customWidth="1"/>
    <col min="4866" max="4866" width="21.625" style="101" customWidth="1"/>
    <col min="4867" max="4867" width="25.875" style="101" customWidth="1"/>
    <col min="4868" max="4868" width="27.25" style="101" customWidth="1"/>
    <col min="4869" max="5120" width="8" style="101"/>
    <col min="5121" max="5121" width="20.5" style="101" customWidth="1"/>
    <col min="5122" max="5122" width="21.625" style="101" customWidth="1"/>
    <col min="5123" max="5123" width="25.875" style="101" customWidth="1"/>
    <col min="5124" max="5124" width="27.25" style="101" customWidth="1"/>
    <col min="5125" max="5376" width="8" style="101"/>
    <col min="5377" max="5377" width="20.5" style="101" customWidth="1"/>
    <col min="5378" max="5378" width="21.625" style="101" customWidth="1"/>
    <col min="5379" max="5379" width="25.875" style="101" customWidth="1"/>
    <col min="5380" max="5380" width="27.25" style="101" customWidth="1"/>
    <col min="5381" max="5632" width="8" style="101"/>
    <col min="5633" max="5633" width="20.5" style="101" customWidth="1"/>
    <col min="5634" max="5634" width="21.625" style="101" customWidth="1"/>
    <col min="5635" max="5635" width="25.875" style="101" customWidth="1"/>
    <col min="5636" max="5636" width="27.25" style="101" customWidth="1"/>
    <col min="5637" max="5888" width="8" style="101"/>
    <col min="5889" max="5889" width="20.5" style="101" customWidth="1"/>
    <col min="5890" max="5890" width="21.625" style="101" customWidth="1"/>
    <col min="5891" max="5891" width="25.875" style="101" customWidth="1"/>
    <col min="5892" max="5892" width="27.25" style="101" customWidth="1"/>
    <col min="5893" max="6144" width="8" style="101"/>
    <col min="6145" max="6145" width="20.5" style="101" customWidth="1"/>
    <col min="6146" max="6146" width="21.625" style="101" customWidth="1"/>
    <col min="6147" max="6147" width="25.875" style="101" customWidth="1"/>
    <col min="6148" max="6148" width="27.25" style="101" customWidth="1"/>
    <col min="6149" max="6400" width="8" style="101"/>
    <col min="6401" max="6401" width="20.5" style="101" customWidth="1"/>
    <col min="6402" max="6402" width="21.625" style="101" customWidth="1"/>
    <col min="6403" max="6403" width="25.875" style="101" customWidth="1"/>
    <col min="6404" max="6404" width="27.25" style="101" customWidth="1"/>
    <col min="6405" max="6656" width="8" style="101"/>
    <col min="6657" max="6657" width="20.5" style="101" customWidth="1"/>
    <col min="6658" max="6658" width="21.625" style="101" customWidth="1"/>
    <col min="6659" max="6659" width="25.875" style="101" customWidth="1"/>
    <col min="6660" max="6660" width="27.25" style="101" customWidth="1"/>
    <col min="6661" max="6912" width="8" style="101"/>
    <col min="6913" max="6913" width="20.5" style="101" customWidth="1"/>
    <col min="6914" max="6914" width="21.625" style="101" customWidth="1"/>
    <col min="6915" max="6915" width="25.875" style="101" customWidth="1"/>
    <col min="6916" max="6916" width="27.25" style="101" customWidth="1"/>
    <col min="6917" max="7168" width="8" style="101"/>
    <col min="7169" max="7169" width="20.5" style="101" customWidth="1"/>
    <col min="7170" max="7170" width="21.625" style="101" customWidth="1"/>
    <col min="7171" max="7171" width="25.875" style="101" customWidth="1"/>
    <col min="7172" max="7172" width="27.25" style="101" customWidth="1"/>
    <col min="7173" max="7424" width="8" style="101"/>
    <col min="7425" max="7425" width="20.5" style="101" customWidth="1"/>
    <col min="7426" max="7426" width="21.625" style="101" customWidth="1"/>
    <col min="7427" max="7427" width="25.875" style="101" customWidth="1"/>
    <col min="7428" max="7428" width="27.25" style="101" customWidth="1"/>
    <col min="7429" max="7680" width="8" style="101"/>
    <col min="7681" max="7681" width="20.5" style="101" customWidth="1"/>
    <col min="7682" max="7682" width="21.625" style="101" customWidth="1"/>
    <col min="7683" max="7683" width="25.875" style="101" customWidth="1"/>
    <col min="7684" max="7684" width="27.25" style="101" customWidth="1"/>
    <col min="7685" max="7936" width="8" style="101"/>
    <col min="7937" max="7937" width="20.5" style="101" customWidth="1"/>
    <col min="7938" max="7938" width="21.625" style="101" customWidth="1"/>
    <col min="7939" max="7939" width="25.875" style="101" customWidth="1"/>
    <col min="7940" max="7940" width="27.25" style="101" customWidth="1"/>
    <col min="7941" max="8192" width="8" style="101"/>
    <col min="8193" max="8193" width="20.5" style="101" customWidth="1"/>
    <col min="8194" max="8194" width="21.625" style="101" customWidth="1"/>
    <col min="8195" max="8195" width="25.875" style="101" customWidth="1"/>
    <col min="8196" max="8196" width="27.25" style="101" customWidth="1"/>
    <col min="8197" max="8448" width="8" style="101"/>
    <col min="8449" max="8449" width="20.5" style="101" customWidth="1"/>
    <col min="8450" max="8450" width="21.625" style="101" customWidth="1"/>
    <col min="8451" max="8451" width="25.875" style="101" customWidth="1"/>
    <col min="8452" max="8452" width="27.25" style="101" customWidth="1"/>
    <col min="8453" max="8704" width="8" style="101"/>
    <col min="8705" max="8705" width="20.5" style="101" customWidth="1"/>
    <col min="8706" max="8706" width="21.625" style="101" customWidth="1"/>
    <col min="8707" max="8707" width="25.875" style="101" customWidth="1"/>
    <col min="8708" max="8708" width="27.25" style="101" customWidth="1"/>
    <col min="8709" max="8960" width="8" style="101"/>
    <col min="8961" max="8961" width="20.5" style="101" customWidth="1"/>
    <col min="8962" max="8962" width="21.625" style="101" customWidth="1"/>
    <col min="8963" max="8963" width="25.875" style="101" customWidth="1"/>
    <col min="8964" max="8964" width="27.25" style="101" customWidth="1"/>
    <col min="8965" max="9216" width="8" style="101"/>
    <col min="9217" max="9217" width="20.5" style="101" customWidth="1"/>
    <col min="9218" max="9218" width="21.625" style="101" customWidth="1"/>
    <col min="9219" max="9219" width="25.875" style="101" customWidth="1"/>
    <col min="9220" max="9220" width="27.25" style="101" customWidth="1"/>
    <col min="9221" max="9472" width="8" style="101"/>
    <col min="9473" max="9473" width="20.5" style="101" customWidth="1"/>
    <col min="9474" max="9474" width="21.625" style="101" customWidth="1"/>
    <col min="9475" max="9475" width="25.875" style="101" customWidth="1"/>
    <col min="9476" max="9476" width="27.25" style="101" customWidth="1"/>
    <col min="9477" max="9728" width="8" style="101"/>
    <col min="9729" max="9729" width="20.5" style="101" customWidth="1"/>
    <col min="9730" max="9730" width="21.625" style="101" customWidth="1"/>
    <col min="9731" max="9731" width="25.875" style="101" customWidth="1"/>
    <col min="9732" max="9732" width="27.25" style="101" customWidth="1"/>
    <col min="9733" max="9984" width="8" style="101"/>
    <col min="9985" max="9985" width="20.5" style="101" customWidth="1"/>
    <col min="9986" max="9986" width="21.625" style="101" customWidth="1"/>
    <col min="9987" max="9987" width="25.875" style="101" customWidth="1"/>
    <col min="9988" max="9988" width="27.25" style="101" customWidth="1"/>
    <col min="9989" max="10240" width="8" style="101"/>
    <col min="10241" max="10241" width="20.5" style="101" customWidth="1"/>
    <col min="10242" max="10242" width="21.625" style="101" customWidth="1"/>
    <col min="10243" max="10243" width="25.875" style="101" customWidth="1"/>
    <col min="10244" max="10244" width="27.25" style="101" customWidth="1"/>
    <col min="10245" max="10496" width="8" style="101"/>
    <col min="10497" max="10497" width="20.5" style="101" customWidth="1"/>
    <col min="10498" max="10498" width="21.625" style="101" customWidth="1"/>
    <col min="10499" max="10499" width="25.875" style="101" customWidth="1"/>
    <col min="10500" max="10500" width="27.25" style="101" customWidth="1"/>
    <col min="10501" max="10752" width="8" style="101"/>
    <col min="10753" max="10753" width="20.5" style="101" customWidth="1"/>
    <col min="10754" max="10754" width="21.625" style="101" customWidth="1"/>
    <col min="10755" max="10755" width="25.875" style="101" customWidth="1"/>
    <col min="10756" max="10756" width="27.25" style="101" customWidth="1"/>
    <col min="10757" max="11008" width="8" style="101"/>
    <col min="11009" max="11009" width="20.5" style="101" customWidth="1"/>
    <col min="11010" max="11010" width="21.625" style="101" customWidth="1"/>
    <col min="11011" max="11011" width="25.875" style="101" customWidth="1"/>
    <col min="11012" max="11012" width="27.25" style="101" customWidth="1"/>
    <col min="11013" max="11264" width="8" style="101"/>
    <col min="11265" max="11265" width="20.5" style="101" customWidth="1"/>
    <col min="11266" max="11266" width="21.625" style="101" customWidth="1"/>
    <col min="11267" max="11267" width="25.875" style="101" customWidth="1"/>
    <col min="11268" max="11268" width="27.25" style="101" customWidth="1"/>
    <col min="11269" max="11520" width="8" style="101"/>
    <col min="11521" max="11521" width="20.5" style="101" customWidth="1"/>
    <col min="11522" max="11522" width="21.625" style="101" customWidth="1"/>
    <col min="11523" max="11523" width="25.875" style="101" customWidth="1"/>
    <col min="11524" max="11524" width="27.25" style="101" customWidth="1"/>
    <col min="11525" max="11776" width="8" style="101"/>
    <col min="11777" max="11777" width="20.5" style="101" customWidth="1"/>
    <col min="11778" max="11778" width="21.625" style="101" customWidth="1"/>
    <col min="11779" max="11779" width="25.875" style="101" customWidth="1"/>
    <col min="11780" max="11780" width="27.25" style="101" customWidth="1"/>
    <col min="11781" max="12032" width="8" style="101"/>
    <col min="12033" max="12033" width="20.5" style="101" customWidth="1"/>
    <col min="12034" max="12034" width="21.625" style="101" customWidth="1"/>
    <col min="12035" max="12035" width="25.875" style="101" customWidth="1"/>
    <col min="12036" max="12036" width="27.25" style="101" customWidth="1"/>
    <col min="12037" max="12288" width="8" style="101"/>
    <col min="12289" max="12289" width="20.5" style="101" customWidth="1"/>
    <col min="12290" max="12290" width="21.625" style="101" customWidth="1"/>
    <col min="12291" max="12291" width="25.875" style="101" customWidth="1"/>
    <col min="12292" max="12292" width="27.25" style="101" customWidth="1"/>
    <col min="12293" max="12544" width="8" style="101"/>
    <col min="12545" max="12545" width="20.5" style="101" customWidth="1"/>
    <col min="12546" max="12546" width="21.625" style="101" customWidth="1"/>
    <col min="12547" max="12547" width="25.875" style="101" customWidth="1"/>
    <col min="12548" max="12548" width="27.25" style="101" customWidth="1"/>
    <col min="12549" max="12800" width="8" style="101"/>
    <col min="12801" max="12801" width="20.5" style="101" customWidth="1"/>
    <col min="12802" max="12802" width="21.625" style="101" customWidth="1"/>
    <col min="12803" max="12803" width="25.875" style="101" customWidth="1"/>
    <col min="12804" max="12804" width="27.25" style="101" customWidth="1"/>
    <col min="12805" max="13056" width="8" style="101"/>
    <col min="13057" max="13057" width="20.5" style="101" customWidth="1"/>
    <col min="13058" max="13058" width="21.625" style="101" customWidth="1"/>
    <col min="13059" max="13059" width="25.875" style="101" customWidth="1"/>
    <col min="13060" max="13060" width="27.25" style="101" customWidth="1"/>
    <col min="13061" max="13312" width="8" style="101"/>
    <col min="13313" max="13313" width="20.5" style="101" customWidth="1"/>
    <col min="13314" max="13314" width="21.625" style="101" customWidth="1"/>
    <col min="13315" max="13315" width="25.875" style="101" customWidth="1"/>
    <col min="13316" max="13316" width="27.25" style="101" customWidth="1"/>
    <col min="13317" max="13568" width="8" style="101"/>
    <col min="13569" max="13569" width="20.5" style="101" customWidth="1"/>
    <col min="13570" max="13570" width="21.625" style="101" customWidth="1"/>
    <col min="13571" max="13571" width="25.875" style="101" customWidth="1"/>
    <col min="13572" max="13572" width="27.25" style="101" customWidth="1"/>
    <col min="13573" max="13824" width="8" style="101"/>
    <col min="13825" max="13825" width="20.5" style="101" customWidth="1"/>
    <col min="13826" max="13826" width="21.625" style="101" customWidth="1"/>
    <col min="13827" max="13827" width="25.875" style="101" customWidth="1"/>
    <col min="13828" max="13828" width="27.25" style="101" customWidth="1"/>
    <col min="13829" max="14080" width="8" style="101"/>
    <col min="14081" max="14081" width="20.5" style="101" customWidth="1"/>
    <col min="14082" max="14082" width="21.625" style="101" customWidth="1"/>
    <col min="14083" max="14083" width="25.875" style="101" customWidth="1"/>
    <col min="14084" max="14084" width="27.25" style="101" customWidth="1"/>
    <col min="14085" max="14336" width="8" style="101"/>
    <col min="14337" max="14337" width="20.5" style="101" customWidth="1"/>
    <col min="14338" max="14338" width="21.625" style="101" customWidth="1"/>
    <col min="14339" max="14339" width="25.875" style="101" customWidth="1"/>
    <col min="14340" max="14340" width="27.25" style="101" customWidth="1"/>
    <col min="14341" max="14592" width="8" style="101"/>
    <col min="14593" max="14593" width="20.5" style="101" customWidth="1"/>
    <col min="14594" max="14594" width="21.625" style="101" customWidth="1"/>
    <col min="14595" max="14595" width="25.875" style="101" customWidth="1"/>
    <col min="14596" max="14596" width="27.25" style="101" customWidth="1"/>
    <col min="14597" max="14848" width="8" style="101"/>
    <col min="14849" max="14849" width="20.5" style="101" customWidth="1"/>
    <col min="14850" max="14850" width="21.625" style="101" customWidth="1"/>
    <col min="14851" max="14851" width="25.875" style="101" customWidth="1"/>
    <col min="14852" max="14852" width="27.25" style="101" customWidth="1"/>
    <col min="14853" max="15104" width="8" style="101"/>
    <col min="15105" max="15105" width="20.5" style="101" customWidth="1"/>
    <col min="15106" max="15106" width="21.625" style="101" customWidth="1"/>
    <col min="15107" max="15107" width="25.875" style="101" customWidth="1"/>
    <col min="15108" max="15108" width="27.25" style="101" customWidth="1"/>
    <col min="15109" max="15360" width="8" style="101"/>
    <col min="15361" max="15361" width="20.5" style="101" customWidth="1"/>
    <col min="15362" max="15362" width="21.625" style="101" customWidth="1"/>
    <col min="15363" max="15363" width="25.875" style="101" customWidth="1"/>
    <col min="15364" max="15364" width="27.25" style="101" customWidth="1"/>
    <col min="15365" max="15616" width="8" style="101"/>
    <col min="15617" max="15617" width="20.5" style="101" customWidth="1"/>
    <col min="15618" max="15618" width="21.625" style="101" customWidth="1"/>
    <col min="15619" max="15619" width="25.875" style="101" customWidth="1"/>
    <col min="15620" max="15620" width="27.25" style="101" customWidth="1"/>
    <col min="15621" max="15872" width="8" style="101"/>
    <col min="15873" max="15873" width="20.5" style="101" customWidth="1"/>
    <col min="15874" max="15874" width="21.625" style="101" customWidth="1"/>
    <col min="15875" max="15875" width="25.875" style="101" customWidth="1"/>
    <col min="15876" max="15876" width="27.25" style="101" customWidth="1"/>
    <col min="15877" max="16128" width="8" style="101"/>
    <col min="16129" max="16129" width="20.5" style="101" customWidth="1"/>
    <col min="16130" max="16130" width="21.625" style="101" customWidth="1"/>
    <col min="16131" max="16131" width="25.875" style="101" customWidth="1"/>
    <col min="16132" max="16132" width="27.25" style="101" customWidth="1"/>
    <col min="16133" max="16384" width="8" style="101"/>
  </cols>
  <sheetData>
    <row r="1" s="98" customFormat="1" spans="1:4">
      <c r="A1" s="102" t="s">
        <v>41</v>
      </c>
      <c r="B1" s="102"/>
      <c r="C1" s="102"/>
      <c r="D1" s="102"/>
    </row>
    <row r="2" ht="27" spans="1:4">
      <c r="A2" s="103" t="s">
        <v>42</v>
      </c>
      <c r="B2" s="103"/>
      <c r="C2" s="103"/>
      <c r="D2" s="103"/>
    </row>
    <row r="3" s="99" customFormat="1" spans="1:4">
      <c r="A3" s="104" t="s">
        <v>3267</v>
      </c>
      <c r="B3" s="104"/>
      <c r="C3" s="105" t="s">
        <v>50</v>
      </c>
      <c r="D3" s="105"/>
    </row>
    <row r="4" s="99" customFormat="1" ht="38.25" customHeight="1" spans="1:4">
      <c r="A4" s="106" t="s">
        <v>3042</v>
      </c>
      <c r="B4" s="107" t="s">
        <v>3242</v>
      </c>
      <c r="C4" s="107" t="s">
        <v>3243</v>
      </c>
      <c r="D4" s="107" t="s">
        <v>3271</v>
      </c>
    </row>
    <row r="5" s="99" customFormat="1" ht="23.25" customHeight="1" spans="1:4">
      <c r="A5" s="108" t="s">
        <v>3247</v>
      </c>
      <c r="B5" s="109"/>
      <c r="C5" s="109"/>
      <c r="D5" s="109"/>
    </row>
    <row r="6" s="99" customFormat="1" ht="23.25" customHeight="1" spans="1:4">
      <c r="A6" s="108" t="s">
        <v>3249</v>
      </c>
      <c r="B6" s="109">
        <v>16</v>
      </c>
      <c r="C6" s="109">
        <v>82</v>
      </c>
      <c r="D6" s="109">
        <v>91</v>
      </c>
    </row>
    <row r="7" s="99" customFormat="1" ht="23.25" customHeight="1" spans="1:4">
      <c r="A7" s="108" t="s">
        <v>3251</v>
      </c>
      <c r="B7" s="109"/>
      <c r="C7" s="109"/>
      <c r="D7" s="109"/>
    </row>
    <row r="8" s="99" customFormat="1" ht="23.25" customHeight="1" spans="1:4">
      <c r="A8" s="110"/>
      <c r="B8" s="109"/>
      <c r="C8" s="109"/>
      <c r="D8" s="109"/>
    </row>
    <row r="9" s="99" customFormat="1" ht="23.25" customHeight="1" spans="1:4">
      <c r="A9" s="110"/>
      <c r="B9" s="109"/>
      <c r="C9" s="109"/>
      <c r="D9" s="109"/>
    </row>
    <row r="10" s="99" customFormat="1" ht="23.25" customHeight="1" spans="1:4">
      <c r="A10" s="110"/>
      <c r="B10" s="109"/>
      <c r="C10" s="109"/>
      <c r="D10" s="109"/>
    </row>
    <row r="11" s="99" customFormat="1" ht="23.25" customHeight="1" spans="1:4">
      <c r="A11" s="110"/>
      <c r="B11" s="109"/>
      <c r="C11" s="109"/>
      <c r="D11" s="109"/>
    </row>
    <row r="12" s="99" customFormat="1" ht="23.25" customHeight="1" spans="1:4">
      <c r="A12" s="110" t="s">
        <v>3257</v>
      </c>
      <c r="B12" s="109">
        <v>12012</v>
      </c>
      <c r="C12" s="109">
        <v>12095</v>
      </c>
      <c r="D12" s="109">
        <v>12898</v>
      </c>
    </row>
    <row r="13" s="99" customFormat="1" ht="23.25" customHeight="1" spans="1:4">
      <c r="A13" s="110" t="s">
        <v>3259</v>
      </c>
      <c r="B13" s="109"/>
      <c r="C13" s="109"/>
      <c r="D13" s="109"/>
    </row>
    <row r="14" s="99" customFormat="1" ht="23.25" customHeight="1" spans="1:4">
      <c r="A14" s="110" t="s">
        <v>3261</v>
      </c>
      <c r="B14" s="109"/>
      <c r="C14" s="109"/>
      <c r="D14" s="109"/>
    </row>
    <row r="15" s="99" customFormat="1" ht="23.25" customHeight="1" spans="1:4">
      <c r="A15" s="110" t="s">
        <v>3263</v>
      </c>
      <c r="B15" s="109">
        <v>12012</v>
      </c>
      <c r="C15" s="109">
        <v>12095</v>
      </c>
      <c r="D15" s="109">
        <v>12898</v>
      </c>
    </row>
    <row r="16" s="99" customFormat="1" ht="23.25" customHeight="1" spans="1:4">
      <c r="A16" s="110" t="s">
        <v>3265</v>
      </c>
      <c r="B16" s="109">
        <v>2559</v>
      </c>
      <c r="C16" s="109">
        <v>2955</v>
      </c>
      <c r="D16" s="109">
        <v>2805</v>
      </c>
    </row>
    <row r="17" s="99" customFormat="1" ht="23.25" customHeight="1" spans="1:4">
      <c r="A17" s="110" t="s">
        <v>3266</v>
      </c>
      <c r="B17" s="109">
        <v>14571</v>
      </c>
      <c r="C17" s="109">
        <v>15050</v>
      </c>
      <c r="D17" s="109">
        <v>15703</v>
      </c>
    </row>
    <row r="18" s="99" customFormat="1" spans="1:4">
      <c r="A18" s="111"/>
      <c r="B18" s="111"/>
      <c r="C18" s="112"/>
      <c r="D18" s="113"/>
    </row>
    <row r="20" spans="2:4">
      <c r="B20" s="114"/>
      <c r="C20" s="115"/>
      <c r="D20" s="115"/>
    </row>
  </sheetData>
  <mergeCells count="2">
    <mergeCell ref="A2:D2"/>
    <mergeCell ref="C3:D3"/>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7"/>
  <sheetViews>
    <sheetView workbookViewId="0">
      <selection activeCell="F11" sqref="F11"/>
    </sheetView>
  </sheetViews>
  <sheetFormatPr defaultColWidth="9" defaultRowHeight="14.25" outlineLevelCol="3"/>
  <cols>
    <col min="1" max="1" width="39.25" style="84" customWidth="1"/>
    <col min="2" max="2" width="3" style="84" customWidth="1"/>
    <col min="3" max="3" width="6.375" style="84" customWidth="1"/>
    <col min="4" max="4" width="29.5" style="84" customWidth="1"/>
    <col min="5" max="256" width="9" style="84"/>
    <col min="257" max="257" width="39.25" style="84" customWidth="1"/>
    <col min="258" max="258" width="3" style="84" customWidth="1"/>
    <col min="259" max="259" width="6.375" style="84" customWidth="1"/>
    <col min="260" max="260" width="29.5" style="84" customWidth="1"/>
    <col min="261" max="512" width="9" style="84"/>
    <col min="513" max="513" width="39.25" style="84" customWidth="1"/>
    <col min="514" max="514" width="3" style="84" customWidth="1"/>
    <col min="515" max="515" width="6.375" style="84" customWidth="1"/>
    <col min="516" max="516" width="29.5" style="84" customWidth="1"/>
    <col min="517" max="768" width="9" style="84"/>
    <col min="769" max="769" width="39.25" style="84" customWidth="1"/>
    <col min="770" max="770" width="3" style="84" customWidth="1"/>
    <col min="771" max="771" width="6.375" style="84" customWidth="1"/>
    <col min="772" max="772" width="29.5" style="84" customWidth="1"/>
    <col min="773" max="1024" width="9" style="84"/>
    <col min="1025" max="1025" width="39.25" style="84" customWidth="1"/>
    <col min="1026" max="1026" width="3" style="84" customWidth="1"/>
    <col min="1027" max="1027" width="6.375" style="84" customWidth="1"/>
    <col min="1028" max="1028" width="29.5" style="84" customWidth="1"/>
    <col min="1029" max="1280" width="9" style="84"/>
    <col min="1281" max="1281" width="39.25" style="84" customWidth="1"/>
    <col min="1282" max="1282" width="3" style="84" customWidth="1"/>
    <col min="1283" max="1283" width="6.375" style="84" customWidth="1"/>
    <col min="1284" max="1284" width="29.5" style="84" customWidth="1"/>
    <col min="1285" max="1536" width="9" style="84"/>
    <col min="1537" max="1537" width="39.25" style="84" customWidth="1"/>
    <col min="1538" max="1538" width="3" style="84" customWidth="1"/>
    <col min="1539" max="1539" width="6.375" style="84" customWidth="1"/>
    <col min="1540" max="1540" width="29.5" style="84" customWidth="1"/>
    <col min="1541" max="1792" width="9" style="84"/>
    <col min="1793" max="1793" width="39.25" style="84" customWidth="1"/>
    <col min="1794" max="1794" width="3" style="84" customWidth="1"/>
    <col min="1795" max="1795" width="6.375" style="84" customWidth="1"/>
    <col min="1796" max="1796" width="29.5" style="84" customWidth="1"/>
    <col min="1797" max="2048" width="9" style="84"/>
    <col min="2049" max="2049" width="39.25" style="84" customWidth="1"/>
    <col min="2050" max="2050" width="3" style="84" customWidth="1"/>
    <col min="2051" max="2051" width="6.375" style="84" customWidth="1"/>
    <col min="2052" max="2052" width="29.5" style="84" customWidth="1"/>
    <col min="2053" max="2304" width="9" style="84"/>
    <col min="2305" max="2305" width="39.25" style="84" customWidth="1"/>
    <col min="2306" max="2306" width="3" style="84" customWidth="1"/>
    <col min="2307" max="2307" width="6.375" style="84" customWidth="1"/>
    <col min="2308" max="2308" width="29.5" style="84" customWidth="1"/>
    <col min="2309" max="2560" width="9" style="84"/>
    <col min="2561" max="2561" width="39.25" style="84" customWidth="1"/>
    <col min="2562" max="2562" width="3" style="84" customWidth="1"/>
    <col min="2563" max="2563" width="6.375" style="84" customWidth="1"/>
    <col min="2564" max="2564" width="29.5" style="84" customWidth="1"/>
    <col min="2565" max="2816" width="9" style="84"/>
    <col min="2817" max="2817" width="39.25" style="84" customWidth="1"/>
    <col min="2818" max="2818" width="3" style="84" customWidth="1"/>
    <col min="2819" max="2819" width="6.375" style="84" customWidth="1"/>
    <col min="2820" max="2820" width="29.5" style="84" customWidth="1"/>
    <col min="2821" max="3072" width="9" style="84"/>
    <col min="3073" max="3073" width="39.25" style="84" customWidth="1"/>
    <col min="3074" max="3074" width="3" style="84" customWidth="1"/>
    <col min="3075" max="3075" width="6.375" style="84" customWidth="1"/>
    <col min="3076" max="3076" width="29.5" style="84" customWidth="1"/>
    <col min="3077" max="3328" width="9" style="84"/>
    <col min="3329" max="3329" width="39.25" style="84" customWidth="1"/>
    <col min="3330" max="3330" width="3" style="84" customWidth="1"/>
    <col min="3331" max="3331" width="6.375" style="84" customWidth="1"/>
    <col min="3332" max="3332" width="29.5" style="84" customWidth="1"/>
    <col min="3333" max="3584" width="9" style="84"/>
    <col min="3585" max="3585" width="39.25" style="84" customWidth="1"/>
    <col min="3586" max="3586" width="3" style="84" customWidth="1"/>
    <col min="3587" max="3587" width="6.375" style="84" customWidth="1"/>
    <col min="3588" max="3588" width="29.5" style="84" customWidth="1"/>
    <col min="3589" max="3840" width="9" style="84"/>
    <col min="3841" max="3841" width="39.25" style="84" customWidth="1"/>
    <col min="3842" max="3842" width="3" style="84" customWidth="1"/>
    <col min="3843" max="3843" width="6.375" style="84" customWidth="1"/>
    <col min="3844" max="3844" width="29.5" style="84" customWidth="1"/>
    <col min="3845" max="4096" width="9" style="84"/>
    <col min="4097" max="4097" width="39.25" style="84" customWidth="1"/>
    <col min="4098" max="4098" width="3" style="84" customWidth="1"/>
    <col min="4099" max="4099" width="6.375" style="84" customWidth="1"/>
    <col min="4100" max="4100" width="29.5" style="84" customWidth="1"/>
    <col min="4101" max="4352" width="9" style="84"/>
    <col min="4353" max="4353" width="39.25" style="84" customWidth="1"/>
    <col min="4354" max="4354" width="3" style="84" customWidth="1"/>
    <col min="4355" max="4355" width="6.375" style="84" customWidth="1"/>
    <col min="4356" max="4356" width="29.5" style="84" customWidth="1"/>
    <col min="4357" max="4608" width="9" style="84"/>
    <col min="4609" max="4609" width="39.25" style="84" customWidth="1"/>
    <col min="4610" max="4610" width="3" style="84" customWidth="1"/>
    <col min="4611" max="4611" width="6.375" style="84" customWidth="1"/>
    <col min="4612" max="4612" width="29.5" style="84" customWidth="1"/>
    <col min="4613" max="4864" width="9" style="84"/>
    <col min="4865" max="4865" width="39.25" style="84" customWidth="1"/>
    <col min="4866" max="4866" width="3" style="84" customWidth="1"/>
    <col min="4867" max="4867" width="6.375" style="84" customWidth="1"/>
    <col min="4868" max="4868" width="29.5" style="84" customWidth="1"/>
    <col min="4869" max="5120" width="9" style="84"/>
    <col min="5121" max="5121" width="39.25" style="84" customWidth="1"/>
    <col min="5122" max="5122" width="3" style="84" customWidth="1"/>
    <col min="5123" max="5123" width="6.375" style="84" customWidth="1"/>
    <col min="5124" max="5124" width="29.5" style="84" customWidth="1"/>
    <col min="5125" max="5376" width="9" style="84"/>
    <col min="5377" max="5377" width="39.25" style="84" customWidth="1"/>
    <col min="5378" max="5378" width="3" style="84" customWidth="1"/>
    <col min="5379" max="5379" width="6.375" style="84" customWidth="1"/>
    <col min="5380" max="5380" width="29.5" style="84" customWidth="1"/>
    <col min="5381" max="5632" width="9" style="84"/>
    <col min="5633" max="5633" width="39.25" style="84" customWidth="1"/>
    <col min="5634" max="5634" width="3" style="84" customWidth="1"/>
    <col min="5635" max="5635" width="6.375" style="84" customWidth="1"/>
    <col min="5636" max="5636" width="29.5" style="84" customWidth="1"/>
    <col min="5637" max="5888" width="9" style="84"/>
    <col min="5889" max="5889" width="39.25" style="84" customWidth="1"/>
    <col min="5890" max="5890" width="3" style="84" customWidth="1"/>
    <col min="5891" max="5891" width="6.375" style="84" customWidth="1"/>
    <col min="5892" max="5892" width="29.5" style="84" customWidth="1"/>
    <col min="5893" max="6144" width="9" style="84"/>
    <col min="6145" max="6145" width="39.25" style="84" customWidth="1"/>
    <col min="6146" max="6146" width="3" style="84" customWidth="1"/>
    <col min="6147" max="6147" width="6.375" style="84" customWidth="1"/>
    <col min="6148" max="6148" width="29.5" style="84" customWidth="1"/>
    <col min="6149" max="6400" width="9" style="84"/>
    <col min="6401" max="6401" width="39.25" style="84" customWidth="1"/>
    <col min="6402" max="6402" width="3" style="84" customWidth="1"/>
    <col min="6403" max="6403" width="6.375" style="84" customWidth="1"/>
    <col min="6404" max="6404" width="29.5" style="84" customWidth="1"/>
    <col min="6405" max="6656" width="9" style="84"/>
    <col min="6657" max="6657" width="39.25" style="84" customWidth="1"/>
    <col min="6658" max="6658" width="3" style="84" customWidth="1"/>
    <col min="6659" max="6659" width="6.375" style="84" customWidth="1"/>
    <col min="6660" max="6660" width="29.5" style="84" customWidth="1"/>
    <col min="6661" max="6912" width="9" style="84"/>
    <col min="6913" max="6913" width="39.25" style="84" customWidth="1"/>
    <col min="6914" max="6914" width="3" style="84" customWidth="1"/>
    <col min="6915" max="6915" width="6.375" style="84" customWidth="1"/>
    <col min="6916" max="6916" width="29.5" style="84" customWidth="1"/>
    <col min="6917" max="7168" width="9" style="84"/>
    <col min="7169" max="7169" width="39.25" style="84" customWidth="1"/>
    <col min="7170" max="7170" width="3" style="84" customWidth="1"/>
    <col min="7171" max="7171" width="6.375" style="84" customWidth="1"/>
    <col min="7172" max="7172" width="29.5" style="84" customWidth="1"/>
    <col min="7173" max="7424" width="9" style="84"/>
    <col min="7425" max="7425" width="39.25" style="84" customWidth="1"/>
    <col min="7426" max="7426" width="3" style="84" customWidth="1"/>
    <col min="7427" max="7427" width="6.375" style="84" customWidth="1"/>
    <col min="7428" max="7428" width="29.5" style="84" customWidth="1"/>
    <col min="7429" max="7680" width="9" style="84"/>
    <col min="7681" max="7681" width="39.25" style="84" customWidth="1"/>
    <col min="7682" max="7682" width="3" style="84" customWidth="1"/>
    <col min="7683" max="7683" width="6.375" style="84" customWidth="1"/>
    <col min="7684" max="7684" width="29.5" style="84" customWidth="1"/>
    <col min="7685" max="7936" width="9" style="84"/>
    <col min="7937" max="7937" width="39.25" style="84" customWidth="1"/>
    <col min="7938" max="7938" width="3" style="84" customWidth="1"/>
    <col min="7939" max="7939" width="6.375" style="84" customWidth="1"/>
    <col min="7940" max="7940" width="29.5" style="84" customWidth="1"/>
    <col min="7941" max="8192" width="9" style="84"/>
    <col min="8193" max="8193" width="39.25" style="84" customWidth="1"/>
    <col min="8194" max="8194" width="3" style="84" customWidth="1"/>
    <col min="8195" max="8195" width="6.375" style="84" customWidth="1"/>
    <col min="8196" max="8196" width="29.5" style="84" customWidth="1"/>
    <col min="8197" max="8448" width="9" style="84"/>
    <col min="8449" max="8449" width="39.25" style="84" customWidth="1"/>
    <col min="8450" max="8450" width="3" style="84" customWidth="1"/>
    <col min="8451" max="8451" width="6.375" style="84" customWidth="1"/>
    <col min="8452" max="8452" width="29.5" style="84" customWidth="1"/>
    <col min="8453" max="8704" width="9" style="84"/>
    <col min="8705" max="8705" width="39.25" style="84" customWidth="1"/>
    <col min="8706" max="8706" width="3" style="84" customWidth="1"/>
    <col min="8707" max="8707" width="6.375" style="84" customWidth="1"/>
    <col min="8708" max="8708" width="29.5" style="84" customWidth="1"/>
    <col min="8709" max="8960" width="9" style="84"/>
    <col min="8961" max="8961" width="39.25" style="84" customWidth="1"/>
    <col min="8962" max="8962" width="3" style="84" customWidth="1"/>
    <col min="8963" max="8963" width="6.375" style="84" customWidth="1"/>
    <col min="8964" max="8964" width="29.5" style="84" customWidth="1"/>
    <col min="8965" max="9216" width="9" style="84"/>
    <col min="9217" max="9217" width="39.25" style="84" customWidth="1"/>
    <col min="9218" max="9218" width="3" style="84" customWidth="1"/>
    <col min="9219" max="9219" width="6.375" style="84" customWidth="1"/>
    <col min="9220" max="9220" width="29.5" style="84" customWidth="1"/>
    <col min="9221" max="9472" width="9" style="84"/>
    <col min="9473" max="9473" width="39.25" style="84" customWidth="1"/>
    <col min="9474" max="9474" width="3" style="84" customWidth="1"/>
    <col min="9475" max="9475" width="6.375" style="84" customWidth="1"/>
    <col min="9476" max="9476" width="29.5" style="84" customWidth="1"/>
    <col min="9477" max="9728" width="9" style="84"/>
    <col min="9729" max="9729" width="39.25" style="84" customWidth="1"/>
    <col min="9730" max="9730" width="3" style="84" customWidth="1"/>
    <col min="9731" max="9731" width="6.375" style="84" customWidth="1"/>
    <col min="9732" max="9732" width="29.5" style="84" customWidth="1"/>
    <col min="9733" max="9984" width="9" style="84"/>
    <col min="9985" max="9985" width="39.25" style="84" customWidth="1"/>
    <col min="9986" max="9986" width="3" style="84" customWidth="1"/>
    <col min="9987" max="9987" width="6.375" style="84" customWidth="1"/>
    <col min="9988" max="9988" width="29.5" style="84" customWidth="1"/>
    <col min="9989" max="10240" width="9" style="84"/>
    <col min="10241" max="10241" width="39.25" style="84" customWidth="1"/>
    <col min="10242" max="10242" width="3" style="84" customWidth="1"/>
    <col min="10243" max="10243" width="6.375" style="84" customWidth="1"/>
    <col min="10244" max="10244" width="29.5" style="84" customWidth="1"/>
    <col min="10245" max="10496" width="9" style="84"/>
    <col min="10497" max="10497" width="39.25" style="84" customWidth="1"/>
    <col min="10498" max="10498" width="3" style="84" customWidth="1"/>
    <col min="10499" max="10499" width="6.375" style="84" customWidth="1"/>
    <col min="10500" max="10500" width="29.5" style="84" customWidth="1"/>
    <col min="10501" max="10752" width="9" style="84"/>
    <col min="10753" max="10753" width="39.25" style="84" customWidth="1"/>
    <col min="10754" max="10754" width="3" style="84" customWidth="1"/>
    <col min="10755" max="10755" width="6.375" style="84" customWidth="1"/>
    <col min="10756" max="10756" width="29.5" style="84" customWidth="1"/>
    <col min="10757" max="11008" width="9" style="84"/>
    <col min="11009" max="11009" width="39.25" style="84" customWidth="1"/>
    <col min="11010" max="11010" width="3" style="84" customWidth="1"/>
    <col min="11011" max="11011" width="6.375" style="84" customWidth="1"/>
    <col min="11012" max="11012" width="29.5" style="84" customWidth="1"/>
    <col min="11013" max="11264" width="9" style="84"/>
    <col min="11265" max="11265" width="39.25" style="84" customWidth="1"/>
    <col min="11266" max="11266" width="3" style="84" customWidth="1"/>
    <col min="11267" max="11267" width="6.375" style="84" customWidth="1"/>
    <col min="11268" max="11268" width="29.5" style="84" customWidth="1"/>
    <col min="11269" max="11520" width="9" style="84"/>
    <col min="11521" max="11521" width="39.25" style="84" customWidth="1"/>
    <col min="11522" max="11522" width="3" style="84" customWidth="1"/>
    <col min="11523" max="11523" width="6.375" style="84" customWidth="1"/>
    <col min="11524" max="11524" width="29.5" style="84" customWidth="1"/>
    <col min="11525" max="11776" width="9" style="84"/>
    <col min="11777" max="11777" width="39.25" style="84" customWidth="1"/>
    <col min="11778" max="11778" width="3" style="84" customWidth="1"/>
    <col min="11779" max="11779" width="6.375" style="84" customWidth="1"/>
    <col min="11780" max="11780" width="29.5" style="84" customWidth="1"/>
    <col min="11781" max="12032" width="9" style="84"/>
    <col min="12033" max="12033" width="39.25" style="84" customWidth="1"/>
    <col min="12034" max="12034" width="3" style="84" customWidth="1"/>
    <col min="12035" max="12035" width="6.375" style="84" customWidth="1"/>
    <col min="12036" max="12036" width="29.5" style="84" customWidth="1"/>
    <col min="12037" max="12288" width="9" style="84"/>
    <col min="12289" max="12289" width="39.25" style="84" customWidth="1"/>
    <col min="12290" max="12290" width="3" style="84" customWidth="1"/>
    <col min="12291" max="12291" width="6.375" style="84" customWidth="1"/>
    <col min="12292" max="12292" width="29.5" style="84" customWidth="1"/>
    <col min="12293" max="12544" width="9" style="84"/>
    <col min="12545" max="12545" width="39.25" style="84" customWidth="1"/>
    <col min="12546" max="12546" width="3" style="84" customWidth="1"/>
    <col min="12547" max="12547" width="6.375" style="84" customWidth="1"/>
    <col min="12548" max="12548" width="29.5" style="84" customWidth="1"/>
    <col min="12549" max="12800" width="9" style="84"/>
    <col min="12801" max="12801" width="39.25" style="84" customWidth="1"/>
    <col min="12802" max="12802" width="3" style="84" customWidth="1"/>
    <col min="12803" max="12803" width="6.375" style="84" customWidth="1"/>
    <col min="12804" max="12804" width="29.5" style="84" customWidth="1"/>
    <col min="12805" max="13056" width="9" style="84"/>
    <col min="13057" max="13057" width="39.25" style="84" customWidth="1"/>
    <col min="13058" max="13058" width="3" style="84" customWidth="1"/>
    <col min="13059" max="13059" width="6.375" style="84" customWidth="1"/>
    <col min="13060" max="13060" width="29.5" style="84" customWidth="1"/>
    <col min="13061" max="13312" width="9" style="84"/>
    <col min="13313" max="13313" width="39.25" style="84" customWidth="1"/>
    <col min="13314" max="13314" width="3" style="84" customWidth="1"/>
    <col min="13315" max="13315" width="6.375" style="84" customWidth="1"/>
    <col min="13316" max="13316" width="29.5" style="84" customWidth="1"/>
    <col min="13317" max="13568" width="9" style="84"/>
    <col min="13569" max="13569" width="39.25" style="84" customWidth="1"/>
    <col min="13570" max="13570" width="3" style="84" customWidth="1"/>
    <col min="13571" max="13571" width="6.375" style="84" customWidth="1"/>
    <col min="13572" max="13572" width="29.5" style="84" customWidth="1"/>
    <col min="13573" max="13824" width="9" style="84"/>
    <col min="13825" max="13825" width="39.25" style="84" customWidth="1"/>
    <col min="13826" max="13826" width="3" style="84" customWidth="1"/>
    <col min="13827" max="13827" width="6.375" style="84" customWidth="1"/>
    <col min="13828" max="13828" width="29.5" style="84" customWidth="1"/>
    <col min="13829" max="14080" width="9" style="84"/>
    <col min="14081" max="14081" width="39.25" style="84" customWidth="1"/>
    <col min="14082" max="14082" width="3" style="84" customWidth="1"/>
    <col min="14083" max="14083" width="6.375" style="84" customWidth="1"/>
    <col min="14084" max="14084" width="29.5" style="84" customWidth="1"/>
    <col min="14085" max="14336" width="9" style="84"/>
    <col min="14337" max="14337" width="39.25" style="84" customWidth="1"/>
    <col min="14338" max="14338" width="3" style="84" customWidth="1"/>
    <col min="14339" max="14339" width="6.375" style="84" customWidth="1"/>
    <col min="14340" max="14340" width="29.5" style="84" customWidth="1"/>
    <col min="14341" max="14592" width="9" style="84"/>
    <col min="14593" max="14593" width="39.25" style="84" customWidth="1"/>
    <col min="14594" max="14594" width="3" style="84" customWidth="1"/>
    <col min="14595" max="14595" width="6.375" style="84" customWidth="1"/>
    <col min="14596" max="14596" width="29.5" style="84" customWidth="1"/>
    <col min="14597" max="14848" width="9" style="84"/>
    <col min="14849" max="14849" width="39.25" style="84" customWidth="1"/>
    <col min="14850" max="14850" width="3" style="84" customWidth="1"/>
    <col min="14851" max="14851" width="6.375" style="84" customWidth="1"/>
    <col min="14852" max="14852" width="29.5" style="84" customWidth="1"/>
    <col min="14853" max="15104" width="9" style="84"/>
    <col min="15105" max="15105" width="39.25" style="84" customWidth="1"/>
    <col min="15106" max="15106" width="3" style="84" customWidth="1"/>
    <col min="15107" max="15107" width="6.375" style="84" customWidth="1"/>
    <col min="15108" max="15108" width="29.5" style="84" customWidth="1"/>
    <col min="15109" max="15360" width="9" style="84"/>
    <col min="15361" max="15361" width="39.25" style="84" customWidth="1"/>
    <col min="15362" max="15362" width="3" style="84" customWidth="1"/>
    <col min="15363" max="15363" width="6.375" style="84" customWidth="1"/>
    <col min="15364" max="15364" width="29.5" style="84" customWidth="1"/>
    <col min="15365" max="15616" width="9" style="84"/>
    <col min="15617" max="15617" width="39.25" style="84" customWidth="1"/>
    <col min="15618" max="15618" width="3" style="84" customWidth="1"/>
    <col min="15619" max="15619" width="6.375" style="84" customWidth="1"/>
    <col min="15620" max="15620" width="29.5" style="84" customWidth="1"/>
    <col min="15621" max="15872" width="9" style="84"/>
    <col min="15873" max="15873" width="39.25" style="84" customWidth="1"/>
    <col min="15874" max="15874" width="3" style="84" customWidth="1"/>
    <col min="15875" max="15875" width="6.375" style="84" customWidth="1"/>
    <col min="15876" max="15876" width="29.5" style="84" customWidth="1"/>
    <col min="15877" max="16128" width="9" style="84"/>
    <col min="16129" max="16129" width="39.25" style="84" customWidth="1"/>
    <col min="16130" max="16130" width="3" style="84" customWidth="1"/>
    <col min="16131" max="16131" width="6.375" style="84" customWidth="1"/>
    <col min="16132" max="16132" width="29.5" style="84" customWidth="1"/>
    <col min="16133" max="16384" width="9" style="84"/>
  </cols>
  <sheetData>
    <row r="1" ht="24" customHeight="1" spans="1:1">
      <c r="A1" s="85" t="s">
        <v>43</v>
      </c>
    </row>
    <row r="2" s="83" customFormat="1" ht="45" customHeight="1" spans="1:4">
      <c r="A2" s="86" t="s">
        <v>44</v>
      </c>
      <c r="B2" s="86"/>
      <c r="C2" s="86"/>
      <c r="D2" s="86"/>
    </row>
    <row r="3" s="83" customFormat="1" ht="13.5" spans="1:4">
      <c r="A3" s="87"/>
      <c r="B3" s="87"/>
      <c r="C3" s="87"/>
      <c r="D3" s="88" t="s">
        <v>50</v>
      </c>
    </row>
    <row r="4" s="83" customFormat="1" ht="24.95" customHeight="1" spans="1:4">
      <c r="A4" s="89" t="s">
        <v>51</v>
      </c>
      <c r="B4" s="89"/>
      <c r="C4" s="89"/>
      <c r="D4" s="90" t="s">
        <v>116</v>
      </c>
    </row>
    <row r="5" s="83" customFormat="1" ht="24.95" customHeight="1" spans="1:4">
      <c r="A5" s="91" t="s">
        <v>3272</v>
      </c>
      <c r="B5" s="91"/>
      <c r="C5" s="91"/>
      <c r="D5" s="92">
        <f>D6+D7</f>
        <v>476058</v>
      </c>
    </row>
    <row r="6" s="83" customFormat="1" ht="24.95" customHeight="1" spans="1:4">
      <c r="A6" s="91" t="s">
        <v>2662</v>
      </c>
      <c r="B6" s="91"/>
      <c r="C6" s="91"/>
      <c r="D6" s="93">
        <v>256244</v>
      </c>
    </row>
    <row r="7" s="83" customFormat="1" ht="24.95" customHeight="1" spans="1:4">
      <c r="A7" s="91" t="s">
        <v>2663</v>
      </c>
      <c r="B7" s="91"/>
      <c r="C7" s="91"/>
      <c r="D7" s="93">
        <v>219814</v>
      </c>
    </row>
    <row r="8" s="83" customFormat="1" ht="24.95" customHeight="1" spans="1:4">
      <c r="A8" s="91" t="s">
        <v>3273</v>
      </c>
      <c r="B8" s="91"/>
      <c r="C8" s="91"/>
      <c r="D8" s="94">
        <f>D9+D10</f>
        <v>478100.91</v>
      </c>
    </row>
    <row r="9" s="83" customFormat="1" ht="24.95" customHeight="1" spans="1:4">
      <c r="A9" s="91" t="s">
        <v>2662</v>
      </c>
      <c r="B9" s="91"/>
      <c r="C9" s="91"/>
      <c r="D9" s="95">
        <v>258063.19</v>
      </c>
    </row>
    <row r="10" s="83" customFormat="1" ht="24.95" customHeight="1" spans="1:4">
      <c r="A10" s="91" t="s">
        <v>2663</v>
      </c>
      <c r="B10" s="91"/>
      <c r="C10" s="91"/>
      <c r="D10" s="95">
        <v>220037.72</v>
      </c>
    </row>
    <row r="11" s="83" customFormat="1" ht="24.95" customHeight="1" spans="1:4">
      <c r="A11" s="91" t="s">
        <v>3274</v>
      </c>
      <c r="B11" s="91"/>
      <c r="C11" s="91"/>
      <c r="D11" s="94">
        <f>D12+D13</f>
        <v>51009.5</v>
      </c>
    </row>
    <row r="12" s="83" customFormat="1" ht="24.95" customHeight="1" spans="1:4">
      <c r="A12" s="91" t="s">
        <v>2662</v>
      </c>
      <c r="B12" s="91"/>
      <c r="C12" s="91"/>
      <c r="D12" s="94">
        <v>39775</v>
      </c>
    </row>
    <row r="13" s="83" customFormat="1" ht="24.95" customHeight="1" spans="1:4">
      <c r="A13" s="91" t="s">
        <v>2663</v>
      </c>
      <c r="B13" s="91"/>
      <c r="C13" s="91"/>
      <c r="D13" s="94">
        <v>11234.5</v>
      </c>
    </row>
    <row r="14" s="83" customFormat="1" ht="24.95" customHeight="1" spans="1:4">
      <c r="A14" s="91" t="s">
        <v>3275</v>
      </c>
      <c r="B14" s="91"/>
      <c r="C14" s="91"/>
      <c r="D14" s="94">
        <f>D15+D16</f>
        <v>14947.8</v>
      </c>
    </row>
    <row r="15" s="83" customFormat="1" ht="24.95" customHeight="1" spans="1:4">
      <c r="A15" s="91" t="s">
        <v>2662</v>
      </c>
      <c r="B15" s="91"/>
      <c r="C15" s="91"/>
      <c r="D15" s="96">
        <v>7778.2</v>
      </c>
    </row>
    <row r="16" s="83" customFormat="1" ht="24.95" customHeight="1" spans="1:4">
      <c r="A16" s="91" t="s">
        <v>2663</v>
      </c>
      <c r="B16" s="91"/>
      <c r="C16" s="91"/>
      <c r="D16" s="96">
        <v>7169.6</v>
      </c>
    </row>
    <row r="17" spans="1:1">
      <c r="A17" s="97"/>
    </row>
  </sheetData>
  <mergeCells count="14">
    <mergeCell ref="A2:D2"/>
    <mergeCell ref="A4:C4"/>
    <mergeCell ref="A5:C5"/>
    <mergeCell ref="A6:C6"/>
    <mergeCell ref="A7:C7"/>
    <mergeCell ref="A8:C8"/>
    <mergeCell ref="A9:C9"/>
    <mergeCell ref="A10:C10"/>
    <mergeCell ref="A11:C11"/>
    <mergeCell ref="A12:C12"/>
    <mergeCell ref="A13:C13"/>
    <mergeCell ref="A14:C14"/>
    <mergeCell ref="A15:C15"/>
    <mergeCell ref="A16:C16"/>
  </mergeCells>
  <pageMargins left="0.75" right="0.75" top="1" bottom="1" header="0.5" footer="0.5"/>
  <pageSetup paperSize="9"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57"/>
  <sheetViews>
    <sheetView view="pageBreakPreview" zoomScaleNormal="100" workbookViewId="0">
      <selection activeCell="C8" sqref="C8"/>
    </sheetView>
  </sheetViews>
  <sheetFormatPr defaultColWidth="9" defaultRowHeight="12"/>
  <cols>
    <col min="1" max="1" width="5.14166666666667" style="2" customWidth="1"/>
    <col min="2" max="2" width="9.03333333333333" style="2" customWidth="1"/>
    <col min="3" max="3" width="10.5" style="5" customWidth="1"/>
    <col min="4" max="4" width="33" style="5" customWidth="1"/>
    <col min="5" max="5" width="9.125" style="6" customWidth="1"/>
    <col min="6" max="6" width="7.625" style="6" customWidth="1"/>
    <col min="7" max="7" width="10.8833333333333" style="5" customWidth="1"/>
    <col min="8" max="8" width="8.38333333333333" style="7" customWidth="1"/>
    <col min="9" max="9" width="9.875" style="5" customWidth="1"/>
    <col min="10" max="10" width="9.125" style="5" customWidth="1"/>
    <col min="11" max="11" width="10.25" style="5" customWidth="1"/>
    <col min="12" max="12" width="8" style="5" customWidth="1"/>
    <col min="13" max="13" width="10.8833333333333" style="5" customWidth="1"/>
    <col min="14" max="14" width="8.46666666666667" style="5" customWidth="1"/>
    <col min="15" max="15" width="9.88333333333333" style="8" customWidth="1"/>
    <col min="16" max="16" width="8.25" style="8" customWidth="1"/>
    <col min="17" max="17" width="11.25" style="5" customWidth="1"/>
    <col min="18" max="18" width="10.3" style="5" customWidth="1"/>
    <col min="19" max="19" width="10.6333333333333" style="8" customWidth="1"/>
    <col min="20" max="20" width="7.83333333333333" style="8" customWidth="1"/>
    <col min="21" max="21" width="10.8833333333333" style="8" customWidth="1"/>
    <col min="22" max="22" width="8.06666666666667" style="8" customWidth="1"/>
    <col min="23" max="23" width="10.8833333333333" style="5" customWidth="1"/>
    <col min="24" max="24" width="7.14166666666667" style="5" customWidth="1"/>
    <col min="25" max="16384" width="9" style="1"/>
  </cols>
  <sheetData>
    <row r="1" s="1" customFormat="1" ht="16" customHeight="1" spans="1:24">
      <c r="A1" s="9" t="s">
        <v>45</v>
      </c>
      <c r="B1" s="9"/>
      <c r="C1" s="5"/>
      <c r="D1" s="5"/>
      <c r="E1" s="6"/>
      <c r="F1" s="6"/>
      <c r="G1" s="5"/>
      <c r="H1" s="7"/>
      <c r="I1" s="5"/>
      <c r="J1" s="5"/>
      <c r="K1" s="5"/>
      <c r="L1" s="5"/>
      <c r="M1" s="5"/>
      <c r="N1" s="5"/>
      <c r="O1" s="8"/>
      <c r="P1" s="8"/>
      <c r="Q1" s="5"/>
      <c r="R1" s="5"/>
      <c r="S1" s="8"/>
      <c r="T1" s="8"/>
      <c r="U1" s="8"/>
      <c r="V1" s="8"/>
      <c r="W1" s="5"/>
      <c r="X1" s="5"/>
    </row>
    <row r="2" s="1" customFormat="1" ht="30" customHeight="1" spans="1:24">
      <c r="A2" s="10" t="s">
        <v>3276</v>
      </c>
      <c r="B2" s="11"/>
      <c r="C2" s="12"/>
      <c r="D2" s="12"/>
      <c r="E2" s="13"/>
      <c r="F2" s="13"/>
      <c r="G2" s="12"/>
      <c r="H2" s="14"/>
      <c r="I2" s="12"/>
      <c r="J2" s="12"/>
      <c r="K2" s="12"/>
      <c r="L2" s="12"/>
      <c r="M2" s="12"/>
      <c r="N2" s="12"/>
      <c r="O2" s="14"/>
      <c r="P2" s="14"/>
      <c r="Q2" s="12"/>
      <c r="R2" s="12"/>
      <c r="S2" s="14"/>
      <c r="T2" s="14"/>
      <c r="U2" s="14"/>
      <c r="V2" s="14"/>
      <c r="W2" s="12"/>
      <c r="X2" s="12"/>
    </row>
    <row r="3" s="1" customFormat="1" ht="16" customHeight="1" spans="1:24">
      <c r="A3" s="15" t="s">
        <v>3277</v>
      </c>
      <c r="B3" s="15" t="s">
        <v>3278</v>
      </c>
      <c r="C3" s="16" t="s">
        <v>3279</v>
      </c>
      <c r="D3" s="17" t="s">
        <v>3280</v>
      </c>
      <c r="E3" s="17" t="s">
        <v>3281</v>
      </c>
      <c r="F3" s="17" t="s">
        <v>3282</v>
      </c>
      <c r="G3" s="16" t="s">
        <v>3283</v>
      </c>
      <c r="H3" s="16"/>
      <c r="I3" s="60"/>
      <c r="J3" s="60"/>
      <c r="K3" s="60"/>
      <c r="L3" s="60"/>
      <c r="M3" s="60"/>
      <c r="N3" s="60"/>
      <c r="O3" s="61" t="s">
        <v>3284</v>
      </c>
      <c r="P3" s="62"/>
      <c r="Q3" s="77"/>
      <c r="R3" s="77"/>
      <c r="S3" s="62"/>
      <c r="T3" s="62"/>
      <c r="U3" s="62"/>
      <c r="V3" s="63"/>
      <c r="W3" s="16" t="s">
        <v>3285</v>
      </c>
      <c r="X3" s="16"/>
    </row>
    <row r="4" s="1" customFormat="1" ht="16" customHeight="1" spans="1:24">
      <c r="A4" s="15"/>
      <c r="B4" s="15"/>
      <c r="C4" s="16"/>
      <c r="D4" s="18"/>
      <c r="E4" s="18"/>
      <c r="F4" s="18"/>
      <c r="G4" s="16" t="s">
        <v>3286</v>
      </c>
      <c r="H4" s="16"/>
      <c r="I4" s="16" t="s">
        <v>3287</v>
      </c>
      <c r="J4" s="16"/>
      <c r="K4" s="16" t="s">
        <v>3288</v>
      </c>
      <c r="L4" s="16"/>
      <c r="M4" s="16" t="s">
        <v>3289</v>
      </c>
      <c r="N4" s="16"/>
      <c r="O4" s="61" t="s">
        <v>3290</v>
      </c>
      <c r="P4" s="63"/>
      <c r="Q4" s="16" t="s">
        <v>3291</v>
      </c>
      <c r="R4" s="16"/>
      <c r="S4" s="61" t="s">
        <v>3292</v>
      </c>
      <c r="T4" s="63"/>
      <c r="U4" s="62" t="s">
        <v>3293</v>
      </c>
      <c r="V4" s="63"/>
      <c r="W4" s="16" t="s">
        <v>3294</v>
      </c>
      <c r="X4" s="16"/>
    </row>
    <row r="5" s="2" customFormat="1" ht="16" customHeight="1" spans="1:24">
      <c r="A5" s="15"/>
      <c r="B5" s="15"/>
      <c r="C5" s="16"/>
      <c r="D5" s="19"/>
      <c r="E5" s="19"/>
      <c r="F5" s="19"/>
      <c r="G5" s="16" t="s">
        <v>3295</v>
      </c>
      <c r="H5" s="16" t="s">
        <v>3296</v>
      </c>
      <c r="I5" s="16" t="s">
        <v>3295</v>
      </c>
      <c r="J5" s="16" t="s">
        <v>3296</v>
      </c>
      <c r="K5" s="16" t="s">
        <v>3295</v>
      </c>
      <c r="L5" s="16" t="s">
        <v>3296</v>
      </c>
      <c r="M5" s="16" t="s">
        <v>3295</v>
      </c>
      <c r="N5" s="16" t="s">
        <v>3296</v>
      </c>
      <c r="O5" s="16" t="s">
        <v>3295</v>
      </c>
      <c r="P5" s="16" t="s">
        <v>3296</v>
      </c>
      <c r="Q5" s="16" t="s">
        <v>3295</v>
      </c>
      <c r="R5" s="16" t="s">
        <v>3296</v>
      </c>
      <c r="S5" s="16" t="s">
        <v>3295</v>
      </c>
      <c r="T5" s="16" t="s">
        <v>3296</v>
      </c>
      <c r="U5" s="16" t="s">
        <v>3295</v>
      </c>
      <c r="V5" s="16" t="s">
        <v>3296</v>
      </c>
      <c r="W5" s="16" t="s">
        <v>3295</v>
      </c>
      <c r="X5" s="16" t="s">
        <v>3296</v>
      </c>
    </row>
    <row r="6" s="1" customFormat="1" ht="50" customHeight="1" spans="1:24">
      <c r="A6" s="20">
        <v>1</v>
      </c>
      <c r="B6" s="21" t="s">
        <v>3297</v>
      </c>
      <c r="C6" s="21" t="s">
        <v>3298</v>
      </c>
      <c r="D6" s="22" t="s">
        <v>3299</v>
      </c>
      <c r="E6" s="21">
        <v>410</v>
      </c>
      <c r="F6" s="21">
        <v>300</v>
      </c>
      <c r="G6" s="23" t="s">
        <v>3300</v>
      </c>
      <c r="H6" s="24" t="s">
        <v>3301</v>
      </c>
      <c r="I6" s="21" t="s">
        <v>3302</v>
      </c>
      <c r="J6" s="64" t="s">
        <v>3303</v>
      </c>
      <c r="K6" s="21" t="s">
        <v>3304</v>
      </c>
      <c r="L6" s="64">
        <v>1</v>
      </c>
      <c r="M6" s="21" t="s">
        <v>3305</v>
      </c>
      <c r="N6" s="64" t="s">
        <v>3306</v>
      </c>
      <c r="O6" s="21" t="s">
        <v>2444</v>
      </c>
      <c r="P6" s="21" t="s">
        <v>2444</v>
      </c>
      <c r="Q6" s="21" t="s">
        <v>3307</v>
      </c>
      <c r="R6" s="64" t="s">
        <v>3308</v>
      </c>
      <c r="S6" s="21" t="s">
        <v>2444</v>
      </c>
      <c r="T6" s="21" t="s">
        <v>2444</v>
      </c>
      <c r="U6" s="21" t="s">
        <v>3309</v>
      </c>
      <c r="V6" s="21" t="s">
        <v>3310</v>
      </c>
      <c r="W6" s="21" t="s">
        <v>3311</v>
      </c>
      <c r="X6" s="64" t="s">
        <v>3312</v>
      </c>
    </row>
    <row r="7" s="1" customFormat="1" ht="50" customHeight="1" spans="1:24">
      <c r="A7" s="25"/>
      <c r="B7" s="26"/>
      <c r="C7" s="26"/>
      <c r="D7" s="27"/>
      <c r="E7" s="28"/>
      <c r="F7" s="28"/>
      <c r="G7" s="23" t="s">
        <v>3313</v>
      </c>
      <c r="H7" s="24" t="s">
        <v>3314</v>
      </c>
      <c r="I7" s="26"/>
      <c r="J7" s="65"/>
      <c r="K7" s="26"/>
      <c r="L7" s="65"/>
      <c r="M7" s="28"/>
      <c r="N7" s="66"/>
      <c r="O7" s="26"/>
      <c r="P7" s="26"/>
      <c r="Q7" s="26"/>
      <c r="R7" s="65"/>
      <c r="S7" s="26"/>
      <c r="T7" s="78"/>
      <c r="U7" s="26"/>
      <c r="V7" s="26"/>
      <c r="W7" s="28"/>
      <c r="X7" s="66"/>
    </row>
    <row r="8" s="1" customFormat="1" ht="198" customHeight="1" spans="1:24">
      <c r="A8" s="29">
        <v>2</v>
      </c>
      <c r="B8" s="24" t="s">
        <v>3315</v>
      </c>
      <c r="C8" s="23" t="s">
        <v>3316</v>
      </c>
      <c r="D8" s="30" t="s">
        <v>3317</v>
      </c>
      <c r="E8" s="31">
        <v>300</v>
      </c>
      <c r="F8" s="31">
        <v>100</v>
      </c>
      <c r="G8" s="24" t="s">
        <v>3318</v>
      </c>
      <c r="H8" s="24" t="s">
        <v>3319</v>
      </c>
      <c r="I8" s="67" t="s">
        <v>3320</v>
      </c>
      <c r="J8" s="68">
        <v>1</v>
      </c>
      <c r="K8" s="24" t="s">
        <v>3304</v>
      </c>
      <c r="L8" s="68">
        <v>1</v>
      </c>
      <c r="M8" s="31" t="s">
        <v>3321</v>
      </c>
      <c r="N8" s="69">
        <v>1</v>
      </c>
      <c r="O8" s="24" t="s">
        <v>2444</v>
      </c>
      <c r="P8" s="24" t="s">
        <v>2444</v>
      </c>
      <c r="Q8" s="24" t="s">
        <v>3322</v>
      </c>
      <c r="R8" s="68">
        <v>1</v>
      </c>
      <c r="S8" s="24" t="s">
        <v>2444</v>
      </c>
      <c r="T8" s="24" t="s">
        <v>2444</v>
      </c>
      <c r="U8" s="24" t="s">
        <v>2444</v>
      </c>
      <c r="V8" s="24" t="s">
        <v>2444</v>
      </c>
      <c r="W8" s="79" t="s">
        <v>3323</v>
      </c>
      <c r="X8" s="80">
        <v>1</v>
      </c>
    </row>
    <row r="9" s="1" customFormat="1" ht="50" customHeight="1" spans="1:24">
      <c r="A9" s="29">
        <v>3</v>
      </c>
      <c r="B9" s="24" t="s">
        <v>3324</v>
      </c>
      <c r="C9" s="23" t="s">
        <v>3325</v>
      </c>
      <c r="D9" s="23" t="s">
        <v>3326</v>
      </c>
      <c r="E9" s="24">
        <v>350</v>
      </c>
      <c r="F9" s="24">
        <v>350</v>
      </c>
      <c r="G9" s="24" t="s">
        <v>3327</v>
      </c>
      <c r="H9" s="24" t="s">
        <v>3328</v>
      </c>
      <c r="I9" s="24" t="s">
        <v>3329</v>
      </c>
      <c r="J9" s="68">
        <v>1</v>
      </c>
      <c r="K9" s="24" t="s">
        <v>3304</v>
      </c>
      <c r="L9" s="68">
        <v>1</v>
      </c>
      <c r="M9" s="52" t="s">
        <v>3330</v>
      </c>
      <c r="N9" s="70">
        <v>1</v>
      </c>
      <c r="O9" s="24" t="s">
        <v>2444</v>
      </c>
      <c r="P9" s="24" t="s">
        <v>2444</v>
      </c>
      <c r="Q9" s="81" t="s">
        <v>3331</v>
      </c>
      <c r="R9" s="52" t="s">
        <v>3332</v>
      </c>
      <c r="S9" s="24" t="s">
        <v>2444</v>
      </c>
      <c r="T9" s="24" t="s">
        <v>2444</v>
      </c>
      <c r="U9" s="24" t="s">
        <v>3333</v>
      </c>
      <c r="V9" s="24" t="s">
        <v>3334</v>
      </c>
      <c r="W9" s="52" t="s">
        <v>3335</v>
      </c>
      <c r="X9" s="68" t="s">
        <v>3312</v>
      </c>
    </row>
    <row r="10" s="1" customFormat="1" ht="50" customHeight="1" spans="1:24">
      <c r="A10" s="20">
        <v>4</v>
      </c>
      <c r="B10" s="21" t="s">
        <v>3336</v>
      </c>
      <c r="C10" s="21" t="s">
        <v>3337</v>
      </c>
      <c r="D10" s="22" t="s">
        <v>3338</v>
      </c>
      <c r="E10" s="21">
        <v>7435</v>
      </c>
      <c r="F10" s="21">
        <v>1300</v>
      </c>
      <c r="G10" s="32" t="s">
        <v>3339</v>
      </c>
      <c r="H10" s="32" t="s">
        <v>3340</v>
      </c>
      <c r="I10" s="21" t="s">
        <v>3341</v>
      </c>
      <c r="J10" s="64">
        <v>1</v>
      </c>
      <c r="K10" s="21" t="s">
        <v>3304</v>
      </c>
      <c r="L10" s="64">
        <v>1</v>
      </c>
      <c r="M10" s="21" t="s">
        <v>3342</v>
      </c>
      <c r="N10" s="21" t="s">
        <v>3343</v>
      </c>
      <c r="O10" s="21" t="s">
        <v>2444</v>
      </c>
      <c r="P10" s="21" t="s">
        <v>2444</v>
      </c>
      <c r="Q10" s="21" t="s">
        <v>2444</v>
      </c>
      <c r="R10" s="21" t="s">
        <v>2444</v>
      </c>
      <c r="S10" s="21" t="s">
        <v>3344</v>
      </c>
      <c r="T10" s="21" t="s">
        <v>3345</v>
      </c>
      <c r="U10" s="21" t="s">
        <v>3346</v>
      </c>
      <c r="V10" s="21" t="s">
        <v>3347</v>
      </c>
      <c r="W10" s="21" t="s">
        <v>3348</v>
      </c>
      <c r="X10" s="21" t="s">
        <v>3312</v>
      </c>
    </row>
    <row r="11" s="1" customFormat="1" ht="50" customHeight="1" spans="1:24">
      <c r="A11" s="33"/>
      <c r="B11" s="28"/>
      <c r="C11" s="28"/>
      <c r="D11" s="27"/>
      <c r="E11" s="28"/>
      <c r="F11" s="28"/>
      <c r="G11" s="26" t="s">
        <v>3349</v>
      </c>
      <c r="H11" s="26" t="s">
        <v>3350</v>
      </c>
      <c r="I11" s="28"/>
      <c r="J11" s="28"/>
      <c r="K11" s="28"/>
      <c r="L11" s="28"/>
      <c r="M11" s="28"/>
      <c r="N11" s="28"/>
      <c r="O11" s="28"/>
      <c r="P11" s="28"/>
      <c r="Q11" s="28"/>
      <c r="R11" s="28"/>
      <c r="S11" s="28"/>
      <c r="T11" s="28"/>
      <c r="U11" s="28"/>
      <c r="V11" s="28"/>
      <c r="W11" s="28"/>
      <c r="X11" s="28"/>
    </row>
    <row r="12" s="1" customFormat="1" ht="50" customHeight="1" spans="1:24">
      <c r="A12" s="33"/>
      <c r="B12" s="28"/>
      <c r="C12" s="28"/>
      <c r="D12" s="27"/>
      <c r="E12" s="28"/>
      <c r="F12" s="28"/>
      <c r="G12" s="26" t="s">
        <v>3351</v>
      </c>
      <c r="H12" s="26" t="s">
        <v>3352</v>
      </c>
      <c r="I12" s="28"/>
      <c r="J12" s="28"/>
      <c r="K12" s="28"/>
      <c r="L12" s="28"/>
      <c r="M12" s="28"/>
      <c r="N12" s="28"/>
      <c r="O12" s="28"/>
      <c r="P12" s="28"/>
      <c r="Q12" s="28"/>
      <c r="R12" s="28"/>
      <c r="S12" s="28"/>
      <c r="T12" s="28"/>
      <c r="U12" s="28"/>
      <c r="V12" s="28"/>
      <c r="W12" s="28"/>
      <c r="X12" s="28"/>
    </row>
    <row r="13" s="1" customFormat="1" ht="50" customHeight="1" spans="1:24">
      <c r="A13" s="33"/>
      <c r="B13" s="28"/>
      <c r="C13" s="28"/>
      <c r="D13" s="27"/>
      <c r="E13" s="28"/>
      <c r="F13" s="28"/>
      <c r="G13" s="26" t="s">
        <v>3353</v>
      </c>
      <c r="H13" s="26" t="s">
        <v>3354</v>
      </c>
      <c r="I13" s="28"/>
      <c r="J13" s="28"/>
      <c r="K13" s="28"/>
      <c r="L13" s="28"/>
      <c r="M13" s="28"/>
      <c r="N13" s="28"/>
      <c r="O13" s="28"/>
      <c r="P13" s="28"/>
      <c r="Q13" s="28"/>
      <c r="R13" s="28"/>
      <c r="S13" s="28"/>
      <c r="T13" s="28"/>
      <c r="U13" s="28"/>
      <c r="V13" s="28"/>
      <c r="W13" s="28"/>
      <c r="X13" s="28"/>
    </row>
    <row r="14" s="1" customFormat="1" ht="50" customHeight="1" spans="1:24">
      <c r="A14" s="25"/>
      <c r="B14" s="26"/>
      <c r="C14" s="26"/>
      <c r="D14" s="34"/>
      <c r="E14" s="26"/>
      <c r="F14" s="26"/>
      <c r="G14" s="26" t="s">
        <v>3355</v>
      </c>
      <c r="H14" s="26" t="s">
        <v>3356</v>
      </c>
      <c r="I14" s="26"/>
      <c r="J14" s="26"/>
      <c r="K14" s="26"/>
      <c r="L14" s="26"/>
      <c r="M14" s="26"/>
      <c r="N14" s="26"/>
      <c r="O14" s="26"/>
      <c r="P14" s="26"/>
      <c r="Q14" s="26"/>
      <c r="R14" s="26"/>
      <c r="S14" s="26"/>
      <c r="T14" s="26"/>
      <c r="U14" s="26"/>
      <c r="V14" s="26"/>
      <c r="W14" s="26"/>
      <c r="X14" s="26"/>
    </row>
    <row r="15" s="1" customFormat="1" ht="50" customHeight="1" spans="1:24">
      <c r="A15" s="29">
        <v>5</v>
      </c>
      <c r="B15" s="24" t="s">
        <v>3336</v>
      </c>
      <c r="C15" s="23" t="s">
        <v>3357</v>
      </c>
      <c r="D15" s="23" t="s">
        <v>3358</v>
      </c>
      <c r="E15" s="24">
        <v>559</v>
      </c>
      <c r="F15" s="24">
        <v>120</v>
      </c>
      <c r="G15" s="26" t="s">
        <v>3359</v>
      </c>
      <c r="H15" s="26" t="s">
        <v>3360</v>
      </c>
      <c r="I15" s="26" t="s">
        <v>3361</v>
      </c>
      <c r="J15" s="65">
        <v>1</v>
      </c>
      <c r="K15" s="26" t="s">
        <v>3304</v>
      </c>
      <c r="L15" s="65">
        <v>1</v>
      </c>
      <c r="M15" s="26" t="s">
        <v>3362</v>
      </c>
      <c r="N15" s="26" t="s">
        <v>3363</v>
      </c>
      <c r="O15" s="26" t="s">
        <v>2444</v>
      </c>
      <c r="P15" s="26" t="s">
        <v>2444</v>
      </c>
      <c r="Q15" s="26" t="s">
        <v>3364</v>
      </c>
      <c r="R15" s="26" t="s">
        <v>3365</v>
      </c>
      <c r="S15" s="26" t="s">
        <v>2444</v>
      </c>
      <c r="T15" s="26" t="s">
        <v>2444</v>
      </c>
      <c r="U15" s="26" t="s">
        <v>3346</v>
      </c>
      <c r="V15" s="26" t="s">
        <v>3347</v>
      </c>
      <c r="W15" s="26" t="s">
        <v>3311</v>
      </c>
      <c r="X15" s="26" t="s">
        <v>3312</v>
      </c>
    </row>
    <row r="16" s="1" customFormat="1" ht="50" customHeight="1" spans="1:24">
      <c r="A16" s="20">
        <v>6</v>
      </c>
      <c r="B16" s="35" t="s">
        <v>3366</v>
      </c>
      <c r="C16" s="36" t="s">
        <v>3367</v>
      </c>
      <c r="D16" s="22" t="s">
        <v>3368</v>
      </c>
      <c r="E16" s="37">
        <v>1100</v>
      </c>
      <c r="F16" s="37">
        <v>1100</v>
      </c>
      <c r="G16" s="38" t="s">
        <v>3369</v>
      </c>
      <c r="H16" s="39" t="s">
        <v>3370</v>
      </c>
      <c r="I16" s="52" t="s">
        <v>3371</v>
      </c>
      <c r="J16" s="52" t="s">
        <v>3372</v>
      </c>
      <c r="K16" s="52" t="s">
        <v>3304</v>
      </c>
      <c r="L16" s="70">
        <v>1</v>
      </c>
      <c r="M16" s="39" t="s">
        <v>3373</v>
      </c>
      <c r="N16" s="39" t="s">
        <v>3374</v>
      </c>
      <c r="O16" s="21" t="s">
        <v>2444</v>
      </c>
      <c r="P16" s="21" t="s">
        <v>2444</v>
      </c>
      <c r="Q16" s="21" t="s">
        <v>2444</v>
      </c>
      <c r="R16" s="21" t="s">
        <v>2444</v>
      </c>
      <c r="S16" s="21" t="s">
        <v>2444</v>
      </c>
      <c r="T16" s="21" t="s">
        <v>2444</v>
      </c>
      <c r="U16" s="21" t="s">
        <v>3375</v>
      </c>
      <c r="V16" s="21" t="s">
        <v>3376</v>
      </c>
      <c r="W16" s="39" t="s">
        <v>3377</v>
      </c>
      <c r="X16" s="21" t="s">
        <v>3378</v>
      </c>
    </row>
    <row r="17" s="1" customFormat="1" ht="50" customHeight="1" spans="1:24">
      <c r="A17" s="33"/>
      <c r="B17" s="35"/>
      <c r="C17" s="40"/>
      <c r="D17" s="34"/>
      <c r="E17" s="41"/>
      <c r="F17" s="41"/>
      <c r="G17" s="42"/>
      <c r="H17" s="43"/>
      <c r="I17" s="71" t="s">
        <v>3379</v>
      </c>
      <c r="J17" s="72" t="s">
        <v>3380</v>
      </c>
      <c r="K17" s="52" t="s">
        <v>3381</v>
      </c>
      <c r="L17" s="70" t="s">
        <v>3382</v>
      </c>
      <c r="M17" s="43"/>
      <c r="N17" s="43"/>
      <c r="O17" s="26"/>
      <c r="P17" s="26"/>
      <c r="Q17" s="26"/>
      <c r="R17" s="26"/>
      <c r="S17" s="26"/>
      <c r="T17" s="26"/>
      <c r="U17" s="26"/>
      <c r="V17" s="26"/>
      <c r="W17" s="43"/>
      <c r="X17" s="26"/>
    </row>
    <row r="18" s="1" customFormat="1" ht="50" customHeight="1" spans="1:24">
      <c r="A18" s="20">
        <v>7</v>
      </c>
      <c r="B18" s="21" t="s">
        <v>3383</v>
      </c>
      <c r="C18" s="21" t="s">
        <v>2188</v>
      </c>
      <c r="D18" s="22" t="s">
        <v>3384</v>
      </c>
      <c r="E18" s="21">
        <v>211.76</v>
      </c>
      <c r="F18" s="21">
        <v>120</v>
      </c>
      <c r="G18" s="24" t="s">
        <v>3385</v>
      </c>
      <c r="H18" s="24" t="s">
        <v>3386</v>
      </c>
      <c r="I18" s="21" t="s">
        <v>3387</v>
      </c>
      <c r="J18" s="64" t="s">
        <v>3388</v>
      </c>
      <c r="K18" s="39" t="s">
        <v>3304</v>
      </c>
      <c r="L18" s="50">
        <v>1</v>
      </c>
      <c r="M18" s="21" t="s">
        <v>3389</v>
      </c>
      <c r="N18" s="64" t="s">
        <v>3390</v>
      </c>
      <c r="O18" s="21" t="s">
        <v>2444</v>
      </c>
      <c r="P18" s="21" t="s">
        <v>2444</v>
      </c>
      <c r="Q18" s="21" t="s">
        <v>3391</v>
      </c>
      <c r="R18" s="64">
        <v>1</v>
      </c>
      <c r="S18" s="21" t="s">
        <v>2444</v>
      </c>
      <c r="T18" s="21" t="s">
        <v>2444</v>
      </c>
      <c r="U18" s="21" t="s">
        <v>2444</v>
      </c>
      <c r="V18" s="21" t="s">
        <v>2444</v>
      </c>
      <c r="W18" s="21" t="s">
        <v>3311</v>
      </c>
      <c r="X18" s="64">
        <v>1</v>
      </c>
    </row>
    <row r="19" s="1" customFormat="1" ht="50" customHeight="1" spans="1:24">
      <c r="A19" s="33"/>
      <c r="B19" s="28"/>
      <c r="C19" s="28"/>
      <c r="D19" s="27"/>
      <c r="E19" s="28"/>
      <c r="F19" s="28"/>
      <c r="G19" s="31" t="s">
        <v>3392</v>
      </c>
      <c r="H19" s="31" t="s">
        <v>3393</v>
      </c>
      <c r="I19" s="28"/>
      <c r="J19" s="66"/>
      <c r="K19" s="49"/>
      <c r="L19" s="51"/>
      <c r="M19" s="28"/>
      <c r="N19" s="66"/>
      <c r="O19" s="28"/>
      <c r="P19" s="28"/>
      <c r="Q19" s="28"/>
      <c r="R19" s="28"/>
      <c r="S19" s="28"/>
      <c r="T19" s="28"/>
      <c r="U19" s="28"/>
      <c r="V19" s="28"/>
      <c r="W19" s="28"/>
      <c r="X19" s="28"/>
    </row>
    <row r="20" s="1" customFormat="1" ht="50" customHeight="1" spans="1:24">
      <c r="A20" s="33"/>
      <c r="B20" s="28"/>
      <c r="C20" s="28"/>
      <c r="D20" s="27"/>
      <c r="E20" s="28"/>
      <c r="F20" s="28"/>
      <c r="G20" s="31" t="s">
        <v>3394</v>
      </c>
      <c r="H20" s="31" t="s">
        <v>3395</v>
      </c>
      <c r="I20" s="28"/>
      <c r="J20" s="66"/>
      <c r="K20" s="49"/>
      <c r="L20" s="51"/>
      <c r="M20" s="28"/>
      <c r="N20" s="66"/>
      <c r="O20" s="28"/>
      <c r="P20" s="28"/>
      <c r="Q20" s="28"/>
      <c r="R20" s="28"/>
      <c r="S20" s="28"/>
      <c r="T20" s="28"/>
      <c r="U20" s="28"/>
      <c r="V20" s="28"/>
      <c r="W20" s="28"/>
      <c r="X20" s="28"/>
    </row>
    <row r="21" s="1" customFormat="1" ht="50" customHeight="1" spans="1:24">
      <c r="A21" s="33"/>
      <c r="B21" s="28"/>
      <c r="C21" s="28"/>
      <c r="D21" s="27"/>
      <c r="E21" s="28"/>
      <c r="F21" s="28"/>
      <c r="G21" s="31" t="s">
        <v>3396</v>
      </c>
      <c r="H21" s="31" t="s">
        <v>3397</v>
      </c>
      <c r="I21" s="28"/>
      <c r="J21" s="66"/>
      <c r="K21" s="49"/>
      <c r="L21" s="51"/>
      <c r="M21" s="28"/>
      <c r="N21" s="66"/>
      <c r="O21" s="28"/>
      <c r="P21" s="28"/>
      <c r="Q21" s="28"/>
      <c r="R21" s="28"/>
      <c r="S21" s="28"/>
      <c r="T21" s="28"/>
      <c r="U21" s="28"/>
      <c r="V21" s="28"/>
      <c r="W21" s="28"/>
      <c r="X21" s="28"/>
    </row>
    <row r="22" s="1" customFormat="1" ht="50" customHeight="1" spans="1:24">
      <c r="A22" s="33"/>
      <c r="B22" s="28"/>
      <c r="C22" s="28"/>
      <c r="D22" s="27"/>
      <c r="E22" s="28"/>
      <c r="F22" s="28"/>
      <c r="G22" s="31" t="s">
        <v>3398</v>
      </c>
      <c r="H22" s="31" t="s">
        <v>3399</v>
      </c>
      <c r="I22" s="28"/>
      <c r="J22" s="66"/>
      <c r="K22" s="49"/>
      <c r="L22" s="51"/>
      <c r="M22" s="28"/>
      <c r="N22" s="66"/>
      <c r="O22" s="28"/>
      <c r="P22" s="28"/>
      <c r="Q22" s="28"/>
      <c r="R22" s="28"/>
      <c r="S22" s="28"/>
      <c r="T22" s="28"/>
      <c r="U22" s="28"/>
      <c r="V22" s="28"/>
      <c r="W22" s="28"/>
      <c r="X22" s="28"/>
    </row>
    <row r="23" s="1" customFormat="1" ht="62" customHeight="1" spans="1:24">
      <c r="A23" s="44">
        <v>8</v>
      </c>
      <c r="B23" s="45" t="s">
        <v>3400</v>
      </c>
      <c r="C23" s="45" t="s">
        <v>3401</v>
      </c>
      <c r="D23" s="46" t="s">
        <v>3402</v>
      </c>
      <c r="E23" s="45">
        <v>729.5</v>
      </c>
      <c r="F23" s="45">
        <v>100</v>
      </c>
      <c r="G23" s="45" t="s">
        <v>3403</v>
      </c>
      <c r="H23" s="45" t="s">
        <v>3404</v>
      </c>
      <c r="I23" s="45" t="s">
        <v>3405</v>
      </c>
      <c r="J23" s="73">
        <v>1</v>
      </c>
      <c r="K23" s="45" t="s">
        <v>3304</v>
      </c>
      <c r="L23" s="73">
        <v>1</v>
      </c>
      <c r="M23" s="45" t="s">
        <v>3406</v>
      </c>
      <c r="N23" s="45" t="s">
        <v>3390</v>
      </c>
      <c r="O23" s="45" t="s">
        <v>2444</v>
      </c>
      <c r="P23" s="45" t="s">
        <v>2444</v>
      </c>
      <c r="Q23" s="45" t="s">
        <v>3407</v>
      </c>
      <c r="R23" s="45" t="s">
        <v>3408</v>
      </c>
      <c r="S23" s="45" t="s">
        <v>2444</v>
      </c>
      <c r="T23" s="45" t="s">
        <v>2444</v>
      </c>
      <c r="U23" s="45" t="s">
        <v>2444</v>
      </c>
      <c r="V23" s="45" t="s">
        <v>2444</v>
      </c>
      <c r="W23" s="45" t="s">
        <v>3409</v>
      </c>
      <c r="X23" s="45" t="s">
        <v>3378</v>
      </c>
    </row>
    <row r="24" s="1" customFormat="1" ht="50" customHeight="1" spans="1:24">
      <c r="A24" s="29">
        <v>9</v>
      </c>
      <c r="B24" s="24" t="s">
        <v>3410</v>
      </c>
      <c r="C24" s="23" t="s">
        <v>3411</v>
      </c>
      <c r="D24" s="23" t="s">
        <v>3412</v>
      </c>
      <c r="E24" s="24">
        <v>345.6</v>
      </c>
      <c r="F24" s="24">
        <v>345.6</v>
      </c>
      <c r="G24" s="47" t="s">
        <v>3413</v>
      </c>
      <c r="H24" s="48" t="s">
        <v>3414</v>
      </c>
      <c r="I24" s="47" t="s">
        <v>3415</v>
      </c>
      <c r="J24" s="48" t="s">
        <v>3416</v>
      </c>
      <c r="K24" s="74" t="s">
        <v>3304</v>
      </c>
      <c r="L24" s="75">
        <v>1</v>
      </c>
      <c r="M24" s="74" t="s">
        <v>3417</v>
      </c>
      <c r="N24" s="24" t="s">
        <v>3418</v>
      </c>
      <c r="O24" s="24" t="s">
        <v>2444</v>
      </c>
      <c r="P24" s="48" t="s">
        <v>2444</v>
      </c>
      <c r="Q24" s="74" t="s">
        <v>3419</v>
      </c>
      <c r="R24" s="24" t="s">
        <v>3420</v>
      </c>
      <c r="S24" s="24" t="s">
        <v>2444</v>
      </c>
      <c r="T24" s="24" t="s">
        <v>2444</v>
      </c>
      <c r="U24" s="24" t="s">
        <v>2444</v>
      </c>
      <c r="V24" s="24" t="s">
        <v>2444</v>
      </c>
      <c r="W24" s="74" t="s">
        <v>3421</v>
      </c>
      <c r="X24" s="24" t="s">
        <v>3312</v>
      </c>
    </row>
    <row r="25" s="1" customFormat="1" ht="50" customHeight="1" spans="1:24">
      <c r="A25" s="20">
        <v>10</v>
      </c>
      <c r="B25" s="21" t="s">
        <v>3410</v>
      </c>
      <c r="C25" s="21" t="s">
        <v>1070</v>
      </c>
      <c r="D25" s="22" t="s">
        <v>3422</v>
      </c>
      <c r="E25" s="21">
        <v>298.8</v>
      </c>
      <c r="F25" s="21">
        <v>119.52</v>
      </c>
      <c r="G25" s="39" t="s">
        <v>3423</v>
      </c>
      <c r="H25" s="39" t="s">
        <v>3424</v>
      </c>
      <c r="I25" s="39" t="s">
        <v>3425</v>
      </c>
      <c r="J25" s="50">
        <v>1</v>
      </c>
      <c r="K25" s="52" t="s">
        <v>3304</v>
      </c>
      <c r="L25" s="70">
        <v>1</v>
      </c>
      <c r="M25" s="39" t="s">
        <v>3426</v>
      </c>
      <c r="N25" s="39" t="s">
        <v>3427</v>
      </c>
      <c r="O25" s="39" t="s">
        <v>2444</v>
      </c>
      <c r="P25" s="39" t="s">
        <v>2444</v>
      </c>
      <c r="Q25" s="39" t="s">
        <v>3428</v>
      </c>
      <c r="R25" s="39" t="s">
        <v>3429</v>
      </c>
      <c r="S25" s="39" t="s">
        <v>2444</v>
      </c>
      <c r="T25" s="39" t="s">
        <v>2444</v>
      </c>
      <c r="U25" s="39" t="s">
        <v>2444</v>
      </c>
      <c r="V25" s="39" t="s">
        <v>2444</v>
      </c>
      <c r="W25" s="39" t="s">
        <v>3430</v>
      </c>
      <c r="X25" s="39" t="s">
        <v>3312</v>
      </c>
    </row>
    <row r="26" s="1" customFormat="1" ht="50" customHeight="1" spans="1:24">
      <c r="A26" s="33"/>
      <c r="B26" s="28"/>
      <c r="C26" s="26"/>
      <c r="D26" s="34"/>
      <c r="E26" s="26"/>
      <c r="F26" s="26"/>
      <c r="G26" s="43"/>
      <c r="H26" s="43"/>
      <c r="I26" s="43"/>
      <c r="J26" s="76"/>
      <c r="K26" s="52" t="s">
        <v>3431</v>
      </c>
      <c r="L26" s="70" t="s">
        <v>3432</v>
      </c>
      <c r="M26" s="43"/>
      <c r="N26" s="43"/>
      <c r="O26" s="43"/>
      <c r="P26" s="43"/>
      <c r="Q26" s="43"/>
      <c r="R26" s="43"/>
      <c r="S26" s="43"/>
      <c r="T26" s="43"/>
      <c r="U26" s="43"/>
      <c r="V26" s="43"/>
      <c r="W26" s="43"/>
      <c r="X26" s="43"/>
    </row>
    <row r="27" s="1" customFormat="1" ht="50" customHeight="1" spans="1:24">
      <c r="A27" s="20">
        <v>11</v>
      </c>
      <c r="B27" s="21" t="s">
        <v>3433</v>
      </c>
      <c r="C27" s="21" t="s">
        <v>3434</v>
      </c>
      <c r="D27" s="22" t="s">
        <v>3435</v>
      </c>
      <c r="E27" s="21">
        <v>4134.49</v>
      </c>
      <c r="F27" s="21">
        <v>372.1</v>
      </c>
      <c r="G27" s="39" t="s">
        <v>3436</v>
      </c>
      <c r="H27" s="39" t="s">
        <v>3437</v>
      </c>
      <c r="I27" s="52" t="s">
        <v>3438</v>
      </c>
      <c r="J27" s="70">
        <v>1</v>
      </c>
      <c r="K27" s="39" t="s">
        <v>3304</v>
      </c>
      <c r="L27" s="50">
        <v>1</v>
      </c>
      <c r="M27" s="39" t="s">
        <v>3439</v>
      </c>
      <c r="N27" s="50">
        <v>1</v>
      </c>
      <c r="O27" s="39" t="s">
        <v>2444</v>
      </c>
      <c r="P27" s="39" t="s">
        <v>2444</v>
      </c>
      <c r="Q27" s="52" t="s">
        <v>3440</v>
      </c>
      <c r="R27" s="52" t="s">
        <v>3441</v>
      </c>
      <c r="S27" s="39" t="s">
        <v>2444</v>
      </c>
      <c r="T27" s="39" t="s">
        <v>2444</v>
      </c>
      <c r="U27" s="39" t="s">
        <v>3442</v>
      </c>
      <c r="V27" s="39" t="s">
        <v>3441</v>
      </c>
      <c r="W27" s="39" t="s">
        <v>3443</v>
      </c>
      <c r="X27" s="39" t="s">
        <v>3378</v>
      </c>
    </row>
    <row r="28" s="1" customFormat="1" ht="50" customHeight="1" spans="1:24">
      <c r="A28" s="33"/>
      <c r="B28" s="28"/>
      <c r="C28" s="28"/>
      <c r="D28" s="27"/>
      <c r="E28" s="28"/>
      <c r="F28" s="28"/>
      <c r="G28" s="49"/>
      <c r="H28" s="49"/>
      <c r="I28" s="52" t="s">
        <v>3444</v>
      </c>
      <c r="J28" s="70">
        <v>1</v>
      </c>
      <c r="K28" s="49"/>
      <c r="L28" s="49"/>
      <c r="M28" s="49"/>
      <c r="N28" s="49"/>
      <c r="O28" s="49"/>
      <c r="P28" s="49"/>
      <c r="Q28" s="52" t="s">
        <v>3445</v>
      </c>
      <c r="R28" s="52" t="s">
        <v>3441</v>
      </c>
      <c r="S28" s="49"/>
      <c r="T28" s="49"/>
      <c r="U28" s="49"/>
      <c r="V28" s="49"/>
      <c r="W28" s="49"/>
      <c r="X28" s="49"/>
    </row>
    <row r="29" s="1" customFormat="1" ht="50" customHeight="1" spans="1:24">
      <c r="A29" s="33"/>
      <c r="B29" s="26"/>
      <c r="C29" s="26"/>
      <c r="D29" s="34"/>
      <c r="E29" s="26"/>
      <c r="F29" s="26"/>
      <c r="G29" s="43"/>
      <c r="H29" s="43"/>
      <c r="I29" s="52" t="s">
        <v>3446</v>
      </c>
      <c r="J29" s="52" t="s">
        <v>3447</v>
      </c>
      <c r="K29" s="43"/>
      <c r="L29" s="43"/>
      <c r="M29" s="43"/>
      <c r="N29" s="43"/>
      <c r="O29" s="43"/>
      <c r="P29" s="43"/>
      <c r="Q29" s="52" t="s">
        <v>2444</v>
      </c>
      <c r="R29" s="52" t="s">
        <v>2444</v>
      </c>
      <c r="S29" s="43"/>
      <c r="T29" s="43"/>
      <c r="U29" s="43"/>
      <c r="V29" s="43"/>
      <c r="W29" s="43"/>
      <c r="X29" s="43"/>
    </row>
    <row r="30" s="1" customFormat="1" ht="50" customHeight="1" spans="1:24">
      <c r="A30" s="20">
        <v>12</v>
      </c>
      <c r="B30" s="21" t="s">
        <v>3433</v>
      </c>
      <c r="C30" s="21" t="s">
        <v>1161</v>
      </c>
      <c r="D30" s="22" t="s">
        <v>3448</v>
      </c>
      <c r="E30" s="21">
        <v>1500</v>
      </c>
      <c r="F30" s="21">
        <v>900</v>
      </c>
      <c r="G30" s="21" t="s">
        <v>3449</v>
      </c>
      <c r="H30" s="21" t="s">
        <v>3450</v>
      </c>
      <c r="I30" s="52" t="s">
        <v>3438</v>
      </c>
      <c r="J30" s="70">
        <v>1</v>
      </c>
      <c r="K30" s="39" t="s">
        <v>3304</v>
      </c>
      <c r="L30" s="50">
        <v>1</v>
      </c>
      <c r="M30" s="39" t="s">
        <v>3439</v>
      </c>
      <c r="N30" s="50">
        <v>1</v>
      </c>
      <c r="O30" s="39" t="s">
        <v>2444</v>
      </c>
      <c r="P30" s="39" t="s">
        <v>2444</v>
      </c>
      <c r="Q30" s="21" t="s">
        <v>3440</v>
      </c>
      <c r="R30" s="21" t="s">
        <v>3441</v>
      </c>
      <c r="S30" s="39" t="s">
        <v>2444</v>
      </c>
      <c r="T30" s="39" t="s">
        <v>2444</v>
      </c>
      <c r="U30" s="21" t="s">
        <v>3445</v>
      </c>
      <c r="V30" s="21" t="s">
        <v>3441</v>
      </c>
      <c r="W30" s="21" t="s">
        <v>3451</v>
      </c>
      <c r="X30" s="21" t="s">
        <v>3312</v>
      </c>
    </row>
    <row r="31" s="1" customFormat="1" ht="50" customHeight="1" spans="1:24">
      <c r="A31" s="33"/>
      <c r="B31" s="28"/>
      <c r="C31" s="28"/>
      <c r="D31" s="27"/>
      <c r="E31" s="28"/>
      <c r="F31" s="28"/>
      <c r="G31" s="28"/>
      <c r="H31" s="28"/>
      <c r="I31" s="52" t="s">
        <v>3444</v>
      </c>
      <c r="J31" s="70">
        <v>1</v>
      </c>
      <c r="K31" s="49"/>
      <c r="L31" s="49"/>
      <c r="M31" s="49"/>
      <c r="N31" s="49"/>
      <c r="O31" s="49"/>
      <c r="P31" s="49"/>
      <c r="Q31" s="28"/>
      <c r="R31" s="28"/>
      <c r="S31" s="49"/>
      <c r="T31" s="49"/>
      <c r="U31" s="28"/>
      <c r="V31" s="28"/>
      <c r="W31" s="28"/>
      <c r="X31" s="28"/>
    </row>
    <row r="32" s="1" customFormat="1" ht="50" customHeight="1" spans="1:24">
      <c r="A32" s="33"/>
      <c r="B32" s="28"/>
      <c r="C32" s="28"/>
      <c r="D32" s="27"/>
      <c r="E32" s="28"/>
      <c r="F32" s="28"/>
      <c r="G32" s="28"/>
      <c r="H32" s="28"/>
      <c r="I32" s="52" t="s">
        <v>3446</v>
      </c>
      <c r="J32" s="52" t="s">
        <v>3447</v>
      </c>
      <c r="K32" s="43"/>
      <c r="L32" s="43"/>
      <c r="M32" s="43"/>
      <c r="N32" s="43"/>
      <c r="O32" s="43"/>
      <c r="P32" s="43"/>
      <c r="Q32" s="28"/>
      <c r="R32" s="28"/>
      <c r="S32" s="43"/>
      <c r="T32" s="43"/>
      <c r="U32" s="28"/>
      <c r="V32" s="28"/>
      <c r="W32" s="28"/>
      <c r="X32" s="28"/>
    </row>
    <row r="33" s="1" customFormat="1" ht="50" customHeight="1" spans="1:24">
      <c r="A33" s="20">
        <v>13</v>
      </c>
      <c r="B33" s="21" t="s">
        <v>3433</v>
      </c>
      <c r="C33" s="21" t="s">
        <v>3452</v>
      </c>
      <c r="D33" s="22" t="s">
        <v>3453</v>
      </c>
      <c r="E33" s="21">
        <v>1734.83</v>
      </c>
      <c r="F33" s="21">
        <v>399.01</v>
      </c>
      <c r="G33" s="39" t="s">
        <v>3454</v>
      </c>
      <c r="H33" s="50" t="s">
        <v>3455</v>
      </c>
      <c r="I33" s="52" t="s">
        <v>3438</v>
      </c>
      <c r="J33" s="70">
        <v>1</v>
      </c>
      <c r="K33" s="39" t="s">
        <v>3304</v>
      </c>
      <c r="L33" s="50">
        <v>1</v>
      </c>
      <c r="M33" s="39" t="s">
        <v>3439</v>
      </c>
      <c r="N33" s="50">
        <v>1</v>
      </c>
      <c r="O33" s="39" t="s">
        <v>2444</v>
      </c>
      <c r="P33" s="39" t="s">
        <v>2444</v>
      </c>
      <c r="Q33" s="52" t="s">
        <v>3440</v>
      </c>
      <c r="R33" s="52" t="s">
        <v>3441</v>
      </c>
      <c r="S33" s="39" t="s">
        <v>2444</v>
      </c>
      <c r="T33" s="39" t="s">
        <v>2444</v>
      </c>
      <c r="U33" s="39" t="s">
        <v>3442</v>
      </c>
      <c r="V33" s="39" t="s">
        <v>3441</v>
      </c>
      <c r="W33" s="39" t="s">
        <v>3456</v>
      </c>
      <c r="X33" s="39" t="s">
        <v>3378</v>
      </c>
    </row>
    <row r="34" s="1" customFormat="1" ht="50" customHeight="1" spans="1:24">
      <c r="A34" s="33"/>
      <c r="B34" s="28"/>
      <c r="C34" s="28"/>
      <c r="D34" s="27"/>
      <c r="E34" s="28"/>
      <c r="F34" s="28"/>
      <c r="G34" s="49"/>
      <c r="H34" s="51"/>
      <c r="I34" s="52" t="s">
        <v>3444</v>
      </c>
      <c r="J34" s="70">
        <v>1</v>
      </c>
      <c r="K34" s="49"/>
      <c r="L34" s="49"/>
      <c r="M34" s="49"/>
      <c r="N34" s="49"/>
      <c r="O34" s="49"/>
      <c r="P34" s="49"/>
      <c r="Q34" s="52" t="s">
        <v>3445</v>
      </c>
      <c r="R34" s="52" t="s">
        <v>3441</v>
      </c>
      <c r="S34" s="49"/>
      <c r="T34" s="49"/>
      <c r="U34" s="49"/>
      <c r="V34" s="49"/>
      <c r="W34" s="49"/>
      <c r="X34" s="49"/>
    </row>
    <row r="35" s="1" customFormat="1" ht="50" customHeight="1" spans="1:24">
      <c r="A35" s="33"/>
      <c r="B35" s="28"/>
      <c r="C35" s="28"/>
      <c r="D35" s="27"/>
      <c r="E35" s="28"/>
      <c r="F35" s="28"/>
      <c r="G35" s="49"/>
      <c r="H35" s="51"/>
      <c r="I35" s="52" t="s">
        <v>3446</v>
      </c>
      <c r="J35" s="52" t="s">
        <v>3447</v>
      </c>
      <c r="K35" s="43"/>
      <c r="L35" s="43"/>
      <c r="M35" s="43"/>
      <c r="N35" s="43"/>
      <c r="O35" s="43"/>
      <c r="P35" s="43"/>
      <c r="Q35" s="52" t="s">
        <v>2444</v>
      </c>
      <c r="R35" s="52" t="s">
        <v>2444</v>
      </c>
      <c r="S35" s="43"/>
      <c r="T35" s="43"/>
      <c r="U35" s="43"/>
      <c r="V35" s="43"/>
      <c r="W35" s="43"/>
      <c r="X35" s="43"/>
    </row>
    <row r="36" s="1" customFormat="1" ht="50" customHeight="1" spans="1:24">
      <c r="A36" s="20">
        <v>14</v>
      </c>
      <c r="B36" s="21" t="s">
        <v>3433</v>
      </c>
      <c r="C36" s="21" t="s">
        <v>3457</v>
      </c>
      <c r="D36" s="22" t="s">
        <v>3458</v>
      </c>
      <c r="E36" s="21">
        <v>748.8</v>
      </c>
      <c r="F36" s="21">
        <v>742.56</v>
      </c>
      <c r="G36" s="45" t="s">
        <v>3459</v>
      </c>
      <c r="H36" s="45" t="s">
        <v>3460</v>
      </c>
      <c r="I36" s="45" t="s">
        <v>3461</v>
      </c>
      <c r="J36" s="73">
        <v>1</v>
      </c>
      <c r="K36" s="45" t="s">
        <v>3304</v>
      </c>
      <c r="L36" s="73">
        <v>1</v>
      </c>
      <c r="M36" s="21" t="s">
        <v>3462</v>
      </c>
      <c r="N36" s="64">
        <v>1</v>
      </c>
      <c r="O36" s="21" t="s">
        <v>2444</v>
      </c>
      <c r="P36" s="21" t="s">
        <v>2444</v>
      </c>
      <c r="Q36" s="21" t="s">
        <v>3463</v>
      </c>
      <c r="R36" s="21" t="s">
        <v>3441</v>
      </c>
      <c r="S36" s="21" t="s">
        <v>2444</v>
      </c>
      <c r="T36" s="21" t="s">
        <v>2444</v>
      </c>
      <c r="U36" s="21" t="s">
        <v>2444</v>
      </c>
      <c r="V36" s="21" t="s">
        <v>2444</v>
      </c>
      <c r="W36" s="21" t="s">
        <v>3464</v>
      </c>
      <c r="X36" s="21" t="s">
        <v>3378</v>
      </c>
    </row>
    <row r="37" s="1" customFormat="1" ht="50" customHeight="1" spans="1:24">
      <c r="A37" s="33"/>
      <c r="B37" s="28"/>
      <c r="C37" s="28"/>
      <c r="D37" s="27"/>
      <c r="E37" s="28"/>
      <c r="F37" s="28"/>
      <c r="G37" s="31" t="s">
        <v>3465</v>
      </c>
      <c r="H37" s="31" t="s">
        <v>3466</v>
      </c>
      <c r="I37" s="31" t="s">
        <v>3467</v>
      </c>
      <c r="J37" s="69">
        <v>1</v>
      </c>
      <c r="K37" s="31" t="s">
        <v>3468</v>
      </c>
      <c r="L37" s="31" t="s">
        <v>3469</v>
      </c>
      <c r="M37" s="28"/>
      <c r="N37" s="28"/>
      <c r="O37" s="28"/>
      <c r="P37" s="28"/>
      <c r="Q37" s="28"/>
      <c r="R37" s="28"/>
      <c r="S37" s="28"/>
      <c r="T37" s="28"/>
      <c r="U37" s="28"/>
      <c r="V37" s="28"/>
      <c r="W37" s="28"/>
      <c r="X37" s="28"/>
    </row>
    <row r="38" s="1" customFormat="1" ht="50" customHeight="1" spans="1:24">
      <c r="A38" s="33"/>
      <c r="B38" s="28"/>
      <c r="C38" s="28"/>
      <c r="D38" s="27"/>
      <c r="E38" s="28"/>
      <c r="F38" s="28"/>
      <c r="G38" s="31" t="s">
        <v>3470</v>
      </c>
      <c r="H38" s="31" t="s">
        <v>3471</v>
      </c>
      <c r="I38" s="31" t="s">
        <v>2444</v>
      </c>
      <c r="J38" s="31" t="s">
        <v>2444</v>
      </c>
      <c r="K38" s="31" t="s">
        <v>3472</v>
      </c>
      <c r="L38" s="31" t="s">
        <v>3473</v>
      </c>
      <c r="M38" s="28"/>
      <c r="N38" s="28"/>
      <c r="O38" s="28"/>
      <c r="P38" s="28"/>
      <c r="Q38" s="28"/>
      <c r="R38" s="28"/>
      <c r="S38" s="28"/>
      <c r="T38" s="28"/>
      <c r="U38" s="28"/>
      <c r="V38" s="28"/>
      <c r="W38" s="28"/>
      <c r="X38" s="28"/>
    </row>
    <row r="39" s="1" customFormat="1" ht="50" customHeight="1" spans="1:24">
      <c r="A39" s="25"/>
      <c r="B39" s="28"/>
      <c r="C39" s="26"/>
      <c r="D39" s="27"/>
      <c r="E39" s="28"/>
      <c r="F39" s="28"/>
      <c r="G39" s="31" t="s">
        <v>2444</v>
      </c>
      <c r="H39" s="31" t="s">
        <v>2444</v>
      </c>
      <c r="I39" s="31" t="s">
        <v>2444</v>
      </c>
      <c r="J39" s="31" t="s">
        <v>2444</v>
      </c>
      <c r="K39" s="31" t="s">
        <v>3474</v>
      </c>
      <c r="L39" s="31" t="s">
        <v>3475</v>
      </c>
      <c r="M39" s="28"/>
      <c r="N39" s="28"/>
      <c r="O39" s="28"/>
      <c r="P39" s="28"/>
      <c r="Q39" s="28"/>
      <c r="R39" s="28"/>
      <c r="S39" s="28"/>
      <c r="T39" s="28"/>
      <c r="U39" s="28"/>
      <c r="V39" s="28"/>
      <c r="W39" s="28"/>
      <c r="X39" s="28"/>
    </row>
    <row r="40" s="1" customFormat="1" ht="50" customHeight="1" spans="1:24">
      <c r="A40" s="20">
        <v>15</v>
      </c>
      <c r="B40" s="21" t="s">
        <v>3476</v>
      </c>
      <c r="C40" s="21" t="s">
        <v>3477</v>
      </c>
      <c r="D40" s="22" t="s">
        <v>3478</v>
      </c>
      <c r="E40" s="21">
        <v>130.4</v>
      </c>
      <c r="F40" s="21">
        <v>130.4</v>
      </c>
      <c r="G40" s="39" t="s">
        <v>3479</v>
      </c>
      <c r="H40" s="39" t="s">
        <v>3480</v>
      </c>
      <c r="I40" s="39" t="s">
        <v>3481</v>
      </c>
      <c r="J40" s="39" t="s">
        <v>3482</v>
      </c>
      <c r="K40" s="52" t="s">
        <v>3304</v>
      </c>
      <c r="L40" s="70">
        <v>1</v>
      </c>
      <c r="M40" s="39" t="s">
        <v>3483</v>
      </c>
      <c r="N40" s="39" t="s">
        <v>3484</v>
      </c>
      <c r="O40" s="39" t="s">
        <v>2444</v>
      </c>
      <c r="P40" s="39" t="s">
        <v>2444</v>
      </c>
      <c r="Q40" s="39" t="s">
        <v>3485</v>
      </c>
      <c r="R40" s="39" t="s">
        <v>3420</v>
      </c>
      <c r="S40" s="39" t="s">
        <v>2444</v>
      </c>
      <c r="T40" s="39" t="s">
        <v>2444</v>
      </c>
      <c r="U40" s="39" t="s">
        <v>2444</v>
      </c>
      <c r="V40" s="39" t="s">
        <v>2444</v>
      </c>
      <c r="W40" s="39" t="s">
        <v>3486</v>
      </c>
      <c r="X40" s="39" t="s">
        <v>3487</v>
      </c>
    </row>
    <row r="41" s="1" customFormat="1" ht="50" customHeight="1" spans="1:24">
      <c r="A41" s="25"/>
      <c r="B41" s="26"/>
      <c r="C41" s="26"/>
      <c r="D41" s="34"/>
      <c r="E41" s="26"/>
      <c r="F41" s="26"/>
      <c r="G41" s="43"/>
      <c r="H41" s="43"/>
      <c r="I41" s="43"/>
      <c r="J41" s="43"/>
      <c r="K41" s="52" t="s">
        <v>3488</v>
      </c>
      <c r="L41" s="70" t="s">
        <v>3489</v>
      </c>
      <c r="M41" s="43"/>
      <c r="N41" s="43"/>
      <c r="O41" s="43"/>
      <c r="P41" s="43"/>
      <c r="Q41" s="43"/>
      <c r="R41" s="43"/>
      <c r="S41" s="43"/>
      <c r="T41" s="43"/>
      <c r="U41" s="43"/>
      <c r="V41" s="43"/>
      <c r="W41" s="43"/>
      <c r="X41" s="43"/>
    </row>
    <row r="42" s="1" customFormat="1" ht="50" customHeight="1" spans="1:24">
      <c r="A42" s="20">
        <v>16</v>
      </c>
      <c r="B42" s="21" t="s">
        <v>3490</v>
      </c>
      <c r="C42" s="21" t="s">
        <v>3491</v>
      </c>
      <c r="D42" s="22" t="s">
        <v>3492</v>
      </c>
      <c r="E42" s="21">
        <v>560</v>
      </c>
      <c r="F42" s="21">
        <v>200</v>
      </c>
      <c r="G42" s="52" t="s">
        <v>3493</v>
      </c>
      <c r="H42" s="52" t="s">
        <v>3494</v>
      </c>
      <c r="I42" s="39" t="s">
        <v>3495</v>
      </c>
      <c r="J42" s="39" t="s">
        <v>3447</v>
      </c>
      <c r="K42" s="39" t="s">
        <v>3304</v>
      </c>
      <c r="L42" s="50">
        <v>1</v>
      </c>
      <c r="M42" s="39" t="s">
        <v>3496</v>
      </c>
      <c r="N42" s="39" t="s">
        <v>3497</v>
      </c>
      <c r="O42" s="39" t="s">
        <v>3498</v>
      </c>
      <c r="P42" s="39" t="s">
        <v>3499</v>
      </c>
      <c r="Q42" s="39" t="s">
        <v>2444</v>
      </c>
      <c r="R42" s="39" t="s">
        <v>2444</v>
      </c>
      <c r="S42" s="39" t="s">
        <v>2444</v>
      </c>
      <c r="T42" s="39" t="s">
        <v>2444</v>
      </c>
      <c r="U42" s="39" t="s">
        <v>3500</v>
      </c>
      <c r="V42" s="39" t="s">
        <v>3501</v>
      </c>
      <c r="W42" s="39" t="s">
        <v>3502</v>
      </c>
      <c r="X42" s="39" t="s">
        <v>3378</v>
      </c>
    </row>
    <row r="43" s="1" customFormat="1" ht="50" customHeight="1" spans="1:24">
      <c r="A43" s="33"/>
      <c r="B43" s="28"/>
      <c r="C43" s="28"/>
      <c r="D43" s="27"/>
      <c r="E43" s="28"/>
      <c r="F43" s="28"/>
      <c r="G43" s="52" t="s">
        <v>3503</v>
      </c>
      <c r="H43" s="52" t="s">
        <v>3504</v>
      </c>
      <c r="I43" s="49"/>
      <c r="J43" s="49"/>
      <c r="K43" s="49"/>
      <c r="L43" s="49"/>
      <c r="M43" s="49"/>
      <c r="N43" s="49"/>
      <c r="O43" s="49"/>
      <c r="P43" s="49"/>
      <c r="Q43" s="49"/>
      <c r="R43" s="49"/>
      <c r="S43" s="49"/>
      <c r="T43" s="49"/>
      <c r="U43" s="49"/>
      <c r="V43" s="49"/>
      <c r="W43" s="49"/>
      <c r="X43" s="49"/>
    </row>
    <row r="44" s="1" customFormat="1" ht="50" customHeight="1" spans="1:24">
      <c r="A44" s="33"/>
      <c r="B44" s="28"/>
      <c r="C44" s="28"/>
      <c r="D44" s="27"/>
      <c r="E44" s="28"/>
      <c r="F44" s="28"/>
      <c r="G44" s="52" t="s">
        <v>3505</v>
      </c>
      <c r="H44" s="52" t="s">
        <v>3506</v>
      </c>
      <c r="I44" s="49"/>
      <c r="J44" s="49"/>
      <c r="K44" s="49"/>
      <c r="L44" s="49"/>
      <c r="M44" s="49"/>
      <c r="N44" s="49"/>
      <c r="O44" s="49"/>
      <c r="P44" s="49"/>
      <c r="Q44" s="49"/>
      <c r="R44" s="49"/>
      <c r="S44" s="49"/>
      <c r="T44" s="49"/>
      <c r="U44" s="49"/>
      <c r="V44" s="49"/>
      <c r="W44" s="49"/>
      <c r="X44" s="49"/>
    </row>
    <row r="45" s="1" customFormat="1" ht="50" customHeight="1" spans="1:24">
      <c r="A45" s="33"/>
      <c r="B45" s="28"/>
      <c r="C45" s="28"/>
      <c r="D45" s="27"/>
      <c r="E45" s="28"/>
      <c r="F45" s="28"/>
      <c r="G45" s="52" t="s">
        <v>3507</v>
      </c>
      <c r="H45" s="52" t="s">
        <v>3508</v>
      </c>
      <c r="I45" s="49"/>
      <c r="J45" s="49"/>
      <c r="K45" s="49"/>
      <c r="L45" s="49"/>
      <c r="M45" s="49"/>
      <c r="N45" s="49"/>
      <c r="O45" s="49"/>
      <c r="P45" s="49"/>
      <c r="Q45" s="49"/>
      <c r="R45" s="49"/>
      <c r="S45" s="49"/>
      <c r="T45" s="49"/>
      <c r="U45" s="49"/>
      <c r="V45" s="49"/>
      <c r="W45" s="49"/>
      <c r="X45" s="49"/>
    </row>
    <row r="46" s="1" customFormat="1" ht="50" customHeight="1" spans="1:24">
      <c r="A46" s="25"/>
      <c r="B46" s="26"/>
      <c r="C46" s="26"/>
      <c r="D46" s="34"/>
      <c r="E46" s="26"/>
      <c r="F46" s="26"/>
      <c r="G46" s="52" t="s">
        <v>3509</v>
      </c>
      <c r="H46" s="52" t="s">
        <v>3510</v>
      </c>
      <c r="I46" s="43"/>
      <c r="J46" s="43"/>
      <c r="K46" s="43"/>
      <c r="L46" s="43"/>
      <c r="M46" s="43"/>
      <c r="N46" s="43"/>
      <c r="O46" s="43"/>
      <c r="P46" s="43"/>
      <c r="Q46" s="43"/>
      <c r="R46" s="43"/>
      <c r="S46" s="43"/>
      <c r="T46" s="43"/>
      <c r="U46" s="43"/>
      <c r="V46" s="43"/>
      <c r="W46" s="43"/>
      <c r="X46" s="43"/>
    </row>
    <row r="47" s="1" customFormat="1" ht="50" customHeight="1" spans="1:24">
      <c r="A47" s="29">
        <v>17</v>
      </c>
      <c r="B47" s="24" t="s">
        <v>3490</v>
      </c>
      <c r="C47" s="23" t="s">
        <v>3511</v>
      </c>
      <c r="D47" s="53" t="s">
        <v>3512</v>
      </c>
      <c r="E47" s="24">
        <v>930</v>
      </c>
      <c r="F47" s="24">
        <v>500</v>
      </c>
      <c r="G47" s="52" t="s">
        <v>3513</v>
      </c>
      <c r="H47" s="52" t="s">
        <v>3514</v>
      </c>
      <c r="I47" s="52" t="s">
        <v>3515</v>
      </c>
      <c r="J47" s="68" t="s">
        <v>3516</v>
      </c>
      <c r="K47" s="52" t="s">
        <v>3304</v>
      </c>
      <c r="L47" s="70">
        <v>1</v>
      </c>
      <c r="M47" s="52" t="s">
        <v>3517</v>
      </c>
      <c r="N47" s="52" t="s">
        <v>3484</v>
      </c>
      <c r="O47" s="24" t="s">
        <v>3518</v>
      </c>
      <c r="P47" s="24" t="s">
        <v>3519</v>
      </c>
      <c r="Q47" s="52" t="s">
        <v>3520</v>
      </c>
      <c r="R47" s="52" t="s">
        <v>3519</v>
      </c>
      <c r="S47" s="24" t="s">
        <v>3521</v>
      </c>
      <c r="T47" s="24" t="s">
        <v>3519</v>
      </c>
      <c r="U47" s="24" t="s">
        <v>3522</v>
      </c>
      <c r="V47" s="24" t="s">
        <v>3519</v>
      </c>
      <c r="W47" s="52" t="s">
        <v>3523</v>
      </c>
      <c r="X47" s="52" t="s">
        <v>3378</v>
      </c>
    </row>
    <row r="48" s="1" customFormat="1" ht="50" customHeight="1" spans="1:24">
      <c r="A48" s="44">
        <v>18</v>
      </c>
      <c r="B48" s="45" t="s">
        <v>3524</v>
      </c>
      <c r="C48" s="46" t="s">
        <v>3525</v>
      </c>
      <c r="D48" s="46" t="s">
        <v>3526</v>
      </c>
      <c r="E48" s="45">
        <v>368.34</v>
      </c>
      <c r="F48" s="45">
        <v>312.5</v>
      </c>
      <c r="G48" s="45" t="s">
        <v>3527</v>
      </c>
      <c r="H48" s="45" t="s">
        <v>3528</v>
      </c>
      <c r="I48" s="45" t="s">
        <v>3529</v>
      </c>
      <c r="J48" s="73">
        <v>1</v>
      </c>
      <c r="K48" s="45" t="s">
        <v>3304</v>
      </c>
      <c r="L48" s="73">
        <v>1</v>
      </c>
      <c r="M48" s="45" t="s">
        <v>3406</v>
      </c>
      <c r="N48" s="45" t="s">
        <v>3427</v>
      </c>
      <c r="O48" s="45" t="s">
        <v>2444</v>
      </c>
      <c r="P48" s="45" t="s">
        <v>2444</v>
      </c>
      <c r="Q48" s="45" t="s">
        <v>3530</v>
      </c>
      <c r="R48" s="45" t="s">
        <v>3531</v>
      </c>
      <c r="S48" s="45" t="s">
        <v>2444</v>
      </c>
      <c r="T48" s="45" t="s">
        <v>2444</v>
      </c>
      <c r="U48" s="45" t="s">
        <v>2444</v>
      </c>
      <c r="V48" s="45" t="s">
        <v>2444</v>
      </c>
      <c r="W48" s="45" t="s">
        <v>3532</v>
      </c>
      <c r="X48" s="45" t="s">
        <v>3378</v>
      </c>
    </row>
    <row r="49" s="1" customFormat="1" ht="50" customHeight="1" spans="1:24">
      <c r="A49" s="44">
        <v>19</v>
      </c>
      <c r="B49" s="45" t="s">
        <v>3524</v>
      </c>
      <c r="C49" s="46" t="s">
        <v>3533</v>
      </c>
      <c r="D49" s="54" t="s">
        <v>3534</v>
      </c>
      <c r="E49" s="45">
        <v>129.76</v>
      </c>
      <c r="F49" s="45">
        <v>129.76</v>
      </c>
      <c r="G49" s="55" t="s">
        <v>3535</v>
      </c>
      <c r="H49" s="56" t="s">
        <v>3536</v>
      </c>
      <c r="I49" s="55" t="s">
        <v>3537</v>
      </c>
      <c r="J49" s="56">
        <v>1</v>
      </c>
      <c r="K49" s="55" t="s">
        <v>3304</v>
      </c>
      <c r="L49" s="56">
        <v>1</v>
      </c>
      <c r="M49" s="55" t="s">
        <v>3406</v>
      </c>
      <c r="N49" s="55" t="s">
        <v>3427</v>
      </c>
      <c r="O49" s="45" t="s">
        <v>2444</v>
      </c>
      <c r="P49" s="45" t="s">
        <v>2444</v>
      </c>
      <c r="Q49" s="55" t="s">
        <v>3538</v>
      </c>
      <c r="R49" s="55" t="s">
        <v>3539</v>
      </c>
      <c r="S49" s="45" t="s">
        <v>2444</v>
      </c>
      <c r="T49" s="45" t="s">
        <v>2444</v>
      </c>
      <c r="U49" s="55" t="s">
        <v>3540</v>
      </c>
      <c r="V49" s="55" t="s">
        <v>3539</v>
      </c>
      <c r="W49" s="55" t="s">
        <v>3541</v>
      </c>
      <c r="X49" s="55" t="s">
        <v>3378</v>
      </c>
    </row>
    <row r="50" s="1" customFormat="1" ht="50" customHeight="1" spans="1:24">
      <c r="A50" s="20">
        <v>20</v>
      </c>
      <c r="B50" s="21" t="s">
        <v>3542</v>
      </c>
      <c r="C50" s="21" t="s">
        <v>1321</v>
      </c>
      <c r="D50" s="22" t="s">
        <v>3543</v>
      </c>
      <c r="E50" s="21">
        <v>410</v>
      </c>
      <c r="F50" s="21">
        <v>410</v>
      </c>
      <c r="G50" s="39" t="s">
        <v>3544</v>
      </c>
      <c r="H50" s="50" t="s">
        <v>3545</v>
      </c>
      <c r="I50" s="39" t="s">
        <v>3546</v>
      </c>
      <c r="J50" s="39" t="s">
        <v>3547</v>
      </c>
      <c r="K50" s="39" t="s">
        <v>3304</v>
      </c>
      <c r="L50" s="50">
        <v>1</v>
      </c>
      <c r="M50" s="39" t="s">
        <v>3548</v>
      </c>
      <c r="N50" s="39" t="s">
        <v>3549</v>
      </c>
      <c r="O50" s="39" t="s">
        <v>2444</v>
      </c>
      <c r="P50" s="39" t="s">
        <v>2444</v>
      </c>
      <c r="Q50" s="45" t="s">
        <v>3550</v>
      </c>
      <c r="R50" s="45" t="s">
        <v>3551</v>
      </c>
      <c r="S50" s="21" t="s">
        <v>2444</v>
      </c>
      <c r="T50" s="21" t="s">
        <v>2444</v>
      </c>
      <c r="U50" s="21" t="s">
        <v>2444</v>
      </c>
      <c r="V50" s="21" t="s">
        <v>2444</v>
      </c>
      <c r="W50" s="21" t="s">
        <v>3552</v>
      </c>
      <c r="X50" s="64" t="s">
        <v>3553</v>
      </c>
    </row>
    <row r="51" s="3" customFormat="1" ht="50" customHeight="1" spans="1:24">
      <c r="A51" s="33"/>
      <c r="B51" s="28"/>
      <c r="C51" s="28"/>
      <c r="D51" s="27"/>
      <c r="E51" s="28"/>
      <c r="F51" s="28"/>
      <c r="G51" s="49"/>
      <c r="H51" s="51"/>
      <c r="I51" s="49"/>
      <c r="J51" s="49"/>
      <c r="K51" s="49"/>
      <c r="L51" s="49"/>
      <c r="M51" s="49"/>
      <c r="N51" s="49"/>
      <c r="O51" s="49"/>
      <c r="P51" s="49"/>
      <c r="Q51" s="31" t="s">
        <v>3554</v>
      </c>
      <c r="R51" s="31" t="s">
        <v>3555</v>
      </c>
      <c r="S51" s="28"/>
      <c r="T51" s="28"/>
      <c r="U51" s="28"/>
      <c r="V51" s="28"/>
      <c r="W51" s="28"/>
      <c r="X51" s="28"/>
    </row>
    <row r="52" s="3" customFormat="1" ht="50" customHeight="1" spans="1:24">
      <c r="A52" s="33"/>
      <c r="B52" s="28"/>
      <c r="C52" s="28"/>
      <c r="D52" s="27"/>
      <c r="E52" s="28"/>
      <c r="F52" s="28"/>
      <c r="G52" s="49"/>
      <c r="H52" s="51"/>
      <c r="I52" s="49"/>
      <c r="J52" s="49"/>
      <c r="K52" s="49"/>
      <c r="L52" s="49"/>
      <c r="M52" s="49"/>
      <c r="N52" s="49"/>
      <c r="O52" s="49"/>
      <c r="P52" s="49"/>
      <c r="Q52" s="31" t="s">
        <v>3556</v>
      </c>
      <c r="R52" s="31" t="s">
        <v>3557</v>
      </c>
      <c r="S52" s="28"/>
      <c r="T52" s="28"/>
      <c r="U52" s="28"/>
      <c r="V52" s="28"/>
      <c r="W52" s="28"/>
      <c r="X52" s="28"/>
    </row>
    <row r="53" s="3" customFormat="1" ht="50" customHeight="1" spans="1:24">
      <c r="A53" s="33"/>
      <c r="B53" s="28"/>
      <c r="C53" s="28"/>
      <c r="D53" s="27"/>
      <c r="E53" s="28"/>
      <c r="F53" s="28"/>
      <c r="G53" s="49"/>
      <c r="H53" s="51"/>
      <c r="I53" s="49"/>
      <c r="J53" s="49"/>
      <c r="K53" s="49"/>
      <c r="L53" s="49"/>
      <c r="M53" s="49"/>
      <c r="N53" s="49"/>
      <c r="O53" s="49"/>
      <c r="P53" s="49"/>
      <c r="Q53" s="31" t="s">
        <v>3558</v>
      </c>
      <c r="R53" s="31" t="s">
        <v>3557</v>
      </c>
      <c r="S53" s="28"/>
      <c r="T53" s="28"/>
      <c r="U53" s="28"/>
      <c r="V53" s="28"/>
      <c r="W53" s="28"/>
      <c r="X53" s="28"/>
    </row>
    <row r="54" s="3" customFormat="1" ht="50" customHeight="1" spans="1:24">
      <c r="A54" s="25"/>
      <c r="B54" s="26"/>
      <c r="C54" s="26"/>
      <c r="D54" s="34"/>
      <c r="E54" s="28"/>
      <c r="F54" s="28"/>
      <c r="G54" s="49"/>
      <c r="H54" s="51"/>
      <c r="I54" s="49"/>
      <c r="J54" s="49"/>
      <c r="K54" s="49"/>
      <c r="L54" s="49"/>
      <c r="M54" s="49"/>
      <c r="N54" s="49"/>
      <c r="O54" s="49"/>
      <c r="P54" s="49"/>
      <c r="Q54" s="31" t="s">
        <v>3559</v>
      </c>
      <c r="R54" s="31" t="s">
        <v>3560</v>
      </c>
      <c r="S54" s="28"/>
      <c r="T54" s="28"/>
      <c r="U54" s="28"/>
      <c r="V54" s="28"/>
      <c r="W54" s="28"/>
      <c r="X54" s="28"/>
    </row>
    <row r="55" s="4" customFormat="1" ht="50" customHeight="1" spans="1:24">
      <c r="A55" s="57" t="s">
        <v>61</v>
      </c>
      <c r="B55" s="58"/>
      <c r="C55" s="58"/>
      <c r="D55" s="59"/>
      <c r="E55" s="16">
        <f>SUM(E6:E50)</f>
        <v>22386.28</v>
      </c>
      <c r="F55" s="16">
        <f>SUM(F6:F50)</f>
        <v>8051.45</v>
      </c>
      <c r="G55" s="16"/>
      <c r="H55" s="16"/>
      <c r="I55" s="16"/>
      <c r="J55" s="16"/>
      <c r="K55" s="16"/>
      <c r="L55" s="16"/>
      <c r="M55" s="16"/>
      <c r="N55" s="16"/>
      <c r="O55" s="16"/>
      <c r="P55" s="16"/>
      <c r="Q55" s="16"/>
      <c r="R55" s="16"/>
      <c r="S55" s="16"/>
      <c r="T55" s="16"/>
      <c r="U55" s="16"/>
      <c r="V55" s="16"/>
      <c r="W55" s="16"/>
      <c r="X55" s="16"/>
    </row>
    <row r="56" s="1" customFormat="1" spans="1:24">
      <c r="A56" s="2"/>
      <c r="B56" s="2"/>
      <c r="C56" s="5"/>
      <c r="D56" s="5"/>
      <c r="E56" s="6"/>
      <c r="F56" s="6"/>
      <c r="G56" s="5"/>
      <c r="H56" s="7"/>
      <c r="I56" s="5"/>
      <c r="J56" s="5"/>
      <c r="K56" s="5"/>
      <c r="L56" s="5"/>
      <c r="M56" s="5"/>
      <c r="N56" s="5"/>
      <c r="O56" s="8"/>
      <c r="P56" s="8"/>
      <c r="Q56" s="5"/>
      <c r="R56" s="5"/>
      <c r="S56" s="8"/>
      <c r="T56" s="8"/>
      <c r="U56" s="8"/>
      <c r="V56" s="8"/>
      <c r="W56" s="82"/>
      <c r="X56" s="82"/>
    </row>
    <row r="57" s="1" customFormat="1" spans="1:24">
      <c r="A57" s="2"/>
      <c r="B57" s="2"/>
      <c r="C57" s="5"/>
      <c r="D57" s="5"/>
      <c r="E57" s="6"/>
      <c r="F57" s="6"/>
      <c r="G57" s="5"/>
      <c r="H57" s="7"/>
      <c r="I57" s="5"/>
      <c r="J57" s="5"/>
      <c r="K57" s="5"/>
      <c r="L57" s="5"/>
      <c r="M57" s="5"/>
      <c r="N57" s="5"/>
      <c r="O57" s="8"/>
      <c r="P57" s="8"/>
      <c r="Q57" s="5"/>
      <c r="R57" s="5"/>
      <c r="S57" s="8"/>
      <c r="T57" s="8"/>
      <c r="U57" s="8"/>
      <c r="V57" s="8"/>
      <c r="W57" s="82"/>
      <c r="X57" s="82"/>
    </row>
  </sheetData>
  <mergeCells count="276">
    <mergeCell ref="A1:B1"/>
    <mergeCell ref="A2:X2"/>
    <mergeCell ref="G3:N3"/>
    <mergeCell ref="O3:V3"/>
    <mergeCell ref="W3:X3"/>
    <mergeCell ref="G4:H4"/>
    <mergeCell ref="I4:J4"/>
    <mergeCell ref="K4:L4"/>
    <mergeCell ref="M4:N4"/>
    <mergeCell ref="O4:P4"/>
    <mergeCell ref="Q4:R4"/>
    <mergeCell ref="S4:T4"/>
    <mergeCell ref="U4:V4"/>
    <mergeCell ref="W4:X4"/>
    <mergeCell ref="A55:D55"/>
    <mergeCell ref="A3:A5"/>
    <mergeCell ref="A6:A7"/>
    <mergeCell ref="A10:A14"/>
    <mergeCell ref="A16:A17"/>
    <mergeCell ref="A18:A22"/>
    <mergeCell ref="A25:A26"/>
    <mergeCell ref="A27:A29"/>
    <mergeCell ref="A30:A32"/>
    <mergeCell ref="A33:A35"/>
    <mergeCell ref="A36:A39"/>
    <mergeCell ref="A40:A41"/>
    <mergeCell ref="A42:A46"/>
    <mergeCell ref="A50:A54"/>
    <mergeCell ref="B3:B5"/>
    <mergeCell ref="B6:B7"/>
    <mergeCell ref="B10:B14"/>
    <mergeCell ref="B16:B17"/>
    <mergeCell ref="B18:B22"/>
    <mergeCell ref="B25:B26"/>
    <mergeCell ref="B27:B29"/>
    <mergeCell ref="B30:B32"/>
    <mergeCell ref="B33:B35"/>
    <mergeCell ref="B36:B39"/>
    <mergeCell ref="B40:B41"/>
    <mergeCell ref="B42:B46"/>
    <mergeCell ref="B50:B54"/>
    <mergeCell ref="C3:C5"/>
    <mergeCell ref="C6:C7"/>
    <mergeCell ref="C10:C14"/>
    <mergeCell ref="C16:C17"/>
    <mergeCell ref="C18:C22"/>
    <mergeCell ref="C25:C26"/>
    <mergeCell ref="C27:C29"/>
    <mergeCell ref="C30:C32"/>
    <mergeCell ref="C33:C35"/>
    <mergeCell ref="C36:C39"/>
    <mergeCell ref="C40:C41"/>
    <mergeCell ref="C42:C46"/>
    <mergeCell ref="C50:C54"/>
    <mergeCell ref="D3:D5"/>
    <mergeCell ref="D6:D7"/>
    <mergeCell ref="D10:D14"/>
    <mergeCell ref="D16:D17"/>
    <mergeCell ref="D18:D22"/>
    <mergeCell ref="D25:D26"/>
    <mergeCell ref="D27:D29"/>
    <mergeCell ref="D30:D32"/>
    <mergeCell ref="D33:D35"/>
    <mergeCell ref="D36:D39"/>
    <mergeCell ref="D40:D41"/>
    <mergeCell ref="D42:D46"/>
    <mergeCell ref="D50:D54"/>
    <mergeCell ref="E3:E5"/>
    <mergeCell ref="E6:E7"/>
    <mergeCell ref="E10:E14"/>
    <mergeCell ref="E16:E17"/>
    <mergeCell ref="E18:E22"/>
    <mergeCell ref="E25:E26"/>
    <mergeCell ref="E27:E29"/>
    <mergeCell ref="E30:E32"/>
    <mergeCell ref="E33:E35"/>
    <mergeCell ref="E36:E39"/>
    <mergeCell ref="E40:E41"/>
    <mergeCell ref="E42:E46"/>
    <mergeCell ref="E50:E54"/>
    <mergeCell ref="F3:F5"/>
    <mergeCell ref="F6:F7"/>
    <mergeCell ref="F10:F14"/>
    <mergeCell ref="F16:F17"/>
    <mergeCell ref="F18:F22"/>
    <mergeCell ref="F25:F26"/>
    <mergeCell ref="F27:F29"/>
    <mergeCell ref="F30:F32"/>
    <mergeCell ref="F33:F35"/>
    <mergeCell ref="F36:F39"/>
    <mergeCell ref="F40:F41"/>
    <mergeCell ref="F42:F46"/>
    <mergeCell ref="F50:F54"/>
    <mergeCell ref="G16:G17"/>
    <mergeCell ref="G25:G26"/>
    <mergeCell ref="G27:G29"/>
    <mergeCell ref="G30:G32"/>
    <mergeCell ref="G33:G35"/>
    <mergeCell ref="G40:G41"/>
    <mergeCell ref="G50:G54"/>
    <mergeCell ref="H16:H17"/>
    <mergeCell ref="H25:H26"/>
    <mergeCell ref="H27:H29"/>
    <mergeCell ref="H30:H32"/>
    <mergeCell ref="H33:H35"/>
    <mergeCell ref="H40:H41"/>
    <mergeCell ref="H50:H54"/>
    <mergeCell ref="I6:I7"/>
    <mergeCell ref="I10:I14"/>
    <mergeCell ref="I18:I22"/>
    <mergeCell ref="I25:I26"/>
    <mergeCell ref="I40:I41"/>
    <mergeCell ref="I42:I46"/>
    <mergeCell ref="I50:I54"/>
    <mergeCell ref="J6:J7"/>
    <mergeCell ref="J10:J14"/>
    <mergeCell ref="J18:J22"/>
    <mergeCell ref="J25:J26"/>
    <mergeCell ref="J40:J41"/>
    <mergeCell ref="J42:J46"/>
    <mergeCell ref="J50:J54"/>
    <mergeCell ref="K6:K7"/>
    <mergeCell ref="K10:K14"/>
    <mergeCell ref="K18:K22"/>
    <mergeCell ref="K27:K29"/>
    <mergeCell ref="K30:K32"/>
    <mergeCell ref="K33:K35"/>
    <mergeCell ref="K42:K46"/>
    <mergeCell ref="K50:K54"/>
    <mergeCell ref="L6:L7"/>
    <mergeCell ref="L10:L14"/>
    <mergeCell ref="L18:L22"/>
    <mergeCell ref="L27:L29"/>
    <mergeCell ref="L30:L32"/>
    <mergeCell ref="L33:L35"/>
    <mergeCell ref="L42:L46"/>
    <mergeCell ref="L50:L54"/>
    <mergeCell ref="M6:M7"/>
    <mergeCell ref="M10:M14"/>
    <mergeCell ref="M16:M17"/>
    <mergeCell ref="M18:M22"/>
    <mergeCell ref="M25:M26"/>
    <mergeCell ref="M27:M29"/>
    <mergeCell ref="M30:M32"/>
    <mergeCell ref="M33:M35"/>
    <mergeCell ref="M36:M39"/>
    <mergeCell ref="M40:M41"/>
    <mergeCell ref="M42:M46"/>
    <mergeCell ref="M50:M54"/>
    <mergeCell ref="N6:N7"/>
    <mergeCell ref="N10:N14"/>
    <mergeCell ref="N16:N17"/>
    <mergeCell ref="N18:N22"/>
    <mergeCell ref="N25:N26"/>
    <mergeCell ref="N27:N29"/>
    <mergeCell ref="N30:N32"/>
    <mergeCell ref="N33:N35"/>
    <mergeCell ref="N36:N39"/>
    <mergeCell ref="N40:N41"/>
    <mergeCell ref="N42:N46"/>
    <mergeCell ref="N50:N54"/>
    <mergeCell ref="O6:O7"/>
    <mergeCell ref="O10:O14"/>
    <mergeCell ref="O16:O17"/>
    <mergeCell ref="O18:O22"/>
    <mergeCell ref="O25:O26"/>
    <mergeCell ref="O27:O29"/>
    <mergeCell ref="O30:O32"/>
    <mergeCell ref="O33:O35"/>
    <mergeCell ref="O36:O39"/>
    <mergeCell ref="O40:O41"/>
    <mergeCell ref="O42:O46"/>
    <mergeCell ref="O50:O54"/>
    <mergeCell ref="P6:P7"/>
    <mergeCell ref="P10:P14"/>
    <mergeCell ref="P16:P17"/>
    <mergeCell ref="P18:P22"/>
    <mergeCell ref="P25:P26"/>
    <mergeCell ref="P27:P29"/>
    <mergeCell ref="P30:P32"/>
    <mergeCell ref="P33:P35"/>
    <mergeCell ref="P36:P39"/>
    <mergeCell ref="P40:P41"/>
    <mergeCell ref="P42:P46"/>
    <mergeCell ref="P50:P54"/>
    <mergeCell ref="Q6:Q7"/>
    <mergeCell ref="Q10:Q14"/>
    <mergeCell ref="Q16:Q17"/>
    <mergeCell ref="Q18:Q22"/>
    <mergeCell ref="Q25:Q26"/>
    <mergeCell ref="Q30:Q32"/>
    <mergeCell ref="Q36:Q39"/>
    <mergeCell ref="Q40:Q41"/>
    <mergeCell ref="Q42:Q46"/>
    <mergeCell ref="R6:R7"/>
    <mergeCell ref="R10:R14"/>
    <mergeCell ref="R16:R17"/>
    <mergeCell ref="R18:R22"/>
    <mergeCell ref="R25:R26"/>
    <mergeCell ref="R30:R32"/>
    <mergeCell ref="R36:R39"/>
    <mergeCell ref="R40:R41"/>
    <mergeCell ref="R42:R46"/>
    <mergeCell ref="S6:S7"/>
    <mergeCell ref="S10:S14"/>
    <mergeCell ref="S16:S17"/>
    <mergeCell ref="S18:S22"/>
    <mergeCell ref="S25:S26"/>
    <mergeCell ref="S27:S29"/>
    <mergeCell ref="S30:S32"/>
    <mergeCell ref="S33:S35"/>
    <mergeCell ref="S36:S39"/>
    <mergeCell ref="S40:S41"/>
    <mergeCell ref="S42:S46"/>
    <mergeCell ref="S50:S54"/>
    <mergeCell ref="T6:T7"/>
    <mergeCell ref="T10:T14"/>
    <mergeCell ref="T16:T17"/>
    <mergeCell ref="T18:T22"/>
    <mergeCell ref="T25:T26"/>
    <mergeCell ref="T27:T29"/>
    <mergeCell ref="T30:T32"/>
    <mergeCell ref="T33:T35"/>
    <mergeCell ref="T36:T39"/>
    <mergeCell ref="T40:T41"/>
    <mergeCell ref="T42:T46"/>
    <mergeCell ref="T50:T54"/>
    <mergeCell ref="U6:U7"/>
    <mergeCell ref="U10:U14"/>
    <mergeCell ref="U16:U17"/>
    <mergeCell ref="U18:U22"/>
    <mergeCell ref="U25:U26"/>
    <mergeCell ref="U27:U29"/>
    <mergeCell ref="U30:U32"/>
    <mergeCell ref="U33:U35"/>
    <mergeCell ref="U36:U39"/>
    <mergeCell ref="U40:U41"/>
    <mergeCell ref="U42:U46"/>
    <mergeCell ref="U50:U54"/>
    <mergeCell ref="V6:V7"/>
    <mergeCell ref="V10:V14"/>
    <mergeCell ref="V16:V17"/>
    <mergeCell ref="V18:V22"/>
    <mergeCell ref="V25:V26"/>
    <mergeCell ref="V27:V29"/>
    <mergeCell ref="V30:V32"/>
    <mergeCell ref="V33:V35"/>
    <mergeCell ref="V36:V39"/>
    <mergeCell ref="V40:V41"/>
    <mergeCell ref="V42:V46"/>
    <mergeCell ref="V50:V54"/>
    <mergeCell ref="W6:W7"/>
    <mergeCell ref="W10:W14"/>
    <mergeCell ref="W16:W17"/>
    <mergeCell ref="W18:W22"/>
    <mergeCell ref="W25:W26"/>
    <mergeCell ref="W27:W29"/>
    <mergeCell ref="W30:W32"/>
    <mergeCell ref="W33:W35"/>
    <mergeCell ref="W36:W39"/>
    <mergeCell ref="W40:W41"/>
    <mergeCell ref="W42:W46"/>
    <mergeCell ref="W50:W54"/>
    <mergeCell ref="X6:X7"/>
    <mergeCell ref="X10:X14"/>
    <mergeCell ref="X16:X17"/>
    <mergeCell ref="X18:X22"/>
    <mergeCell ref="X25:X26"/>
    <mergeCell ref="X27:X29"/>
    <mergeCell ref="X30:X32"/>
    <mergeCell ref="X33:X35"/>
    <mergeCell ref="X36:X39"/>
    <mergeCell ref="X40:X41"/>
    <mergeCell ref="X42:X46"/>
    <mergeCell ref="X50:X54"/>
    <mergeCell ref="W56:X57"/>
  </mergeCells>
  <pageMargins left="0.751388888888889" right="0.751388888888889" top="1" bottom="1" header="0.5" footer="0.5"/>
  <pageSetup paperSize="9" scale="54" orientation="landscape" horizontalDpi="600"/>
  <headerFooter>
    <oddFooter>&amp;C&amp;"仿宋_GB2312"&amp;10第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1305"/>
  <sheetViews>
    <sheetView workbookViewId="0">
      <selection activeCell="J9" sqref="J9"/>
    </sheetView>
  </sheetViews>
  <sheetFormatPr defaultColWidth="9" defaultRowHeight="13.5"/>
  <cols>
    <col min="1" max="1" width="15.125" style="357" customWidth="1"/>
    <col min="2" max="2" width="49.625" style="130" customWidth="1"/>
    <col min="3" max="7" width="13.625" style="130" customWidth="1"/>
    <col min="8" max="16384" width="9" style="130"/>
  </cols>
  <sheetData>
    <row r="1" ht="23.1" customHeight="1" spans="1:7">
      <c r="A1" s="358" t="s">
        <v>112</v>
      </c>
      <c r="B1" s="149" t="s">
        <v>47</v>
      </c>
      <c r="C1" s="149" t="s">
        <v>47</v>
      </c>
      <c r="D1" s="149" t="s">
        <v>47</v>
      </c>
      <c r="E1" s="149" t="s">
        <v>47</v>
      </c>
      <c r="F1" s="359" t="s">
        <v>47</v>
      </c>
      <c r="G1" s="359" t="s">
        <v>47</v>
      </c>
    </row>
    <row r="2" ht="23.1" customHeight="1" spans="1:7">
      <c r="A2" s="167" t="s">
        <v>113</v>
      </c>
      <c r="B2" s="167" t="s">
        <v>47</v>
      </c>
      <c r="C2" s="167" t="s">
        <v>47</v>
      </c>
      <c r="D2" s="167" t="s">
        <v>47</v>
      </c>
      <c r="E2" s="167" t="s">
        <v>47</v>
      </c>
      <c r="F2" s="167" t="s">
        <v>47</v>
      </c>
      <c r="G2" s="167" t="s">
        <v>47</v>
      </c>
    </row>
    <row r="3" ht="23.1" customHeight="1" spans="1:7">
      <c r="A3" s="201" t="s">
        <v>47</v>
      </c>
      <c r="B3" s="201" t="s">
        <v>47</v>
      </c>
      <c r="C3" s="201" t="s">
        <v>47</v>
      </c>
      <c r="D3" s="201" t="s">
        <v>47</v>
      </c>
      <c r="E3" s="201" t="s">
        <v>47</v>
      </c>
      <c r="F3" s="201" t="s">
        <v>47</v>
      </c>
      <c r="G3" s="169" t="s">
        <v>50</v>
      </c>
    </row>
    <row r="4" ht="23.1" customHeight="1" spans="1:7">
      <c r="A4" s="289" t="s">
        <v>51</v>
      </c>
      <c r="B4" s="290" t="s">
        <v>47</v>
      </c>
      <c r="C4" s="291" t="s">
        <v>114</v>
      </c>
      <c r="D4" s="291" t="s">
        <v>115</v>
      </c>
      <c r="E4" s="290" t="s">
        <v>58</v>
      </c>
      <c r="F4" s="290" t="s">
        <v>47</v>
      </c>
      <c r="G4" s="290" t="s">
        <v>47</v>
      </c>
    </row>
    <row r="5" ht="36.95" customHeight="1" spans="1:7">
      <c r="A5" s="292" t="s">
        <v>56</v>
      </c>
      <c r="B5" s="290" t="s">
        <v>57</v>
      </c>
      <c r="C5" s="290" t="s">
        <v>47</v>
      </c>
      <c r="D5" s="290" t="s">
        <v>47</v>
      </c>
      <c r="E5" s="290" t="s">
        <v>116</v>
      </c>
      <c r="F5" s="290" t="s">
        <v>59</v>
      </c>
      <c r="G5" s="290" t="s">
        <v>60</v>
      </c>
    </row>
    <row r="6" ht="23.1" customHeight="1" spans="1:7">
      <c r="A6" s="156" t="s">
        <v>117</v>
      </c>
      <c r="B6" s="153" t="s">
        <v>118</v>
      </c>
      <c r="C6" s="360" t="s">
        <v>119</v>
      </c>
      <c r="D6" s="360" t="s">
        <v>120</v>
      </c>
      <c r="E6" s="153" t="s">
        <v>121</v>
      </c>
      <c r="F6" s="153" t="s">
        <v>122</v>
      </c>
      <c r="G6" s="153" t="s">
        <v>123</v>
      </c>
    </row>
    <row r="7" ht="23.1" customHeight="1" spans="1:28">
      <c r="A7" s="157" t="s">
        <v>124</v>
      </c>
      <c r="B7" s="157" t="s">
        <v>125</v>
      </c>
      <c r="C7" s="158">
        <f>SUM(C8,C20,C29,C40,C51,C62,C73,C81,C90,C103,C112,C123,C135,C142,C150,C156,C163,C170,C177,C184,C191,C199,C205,C211,C218,C253,C233,C240)</f>
        <v>26113</v>
      </c>
      <c r="D7" s="158">
        <f>SUM(D8,D20,D29,D40,D51,D62,D73,D81,D90,D103,D112,D123,D135,D142,D150,D156,D163,D170,D177,D184,D191,D199,D205,D211,D218,D253,D233,D240)</f>
        <v>22165</v>
      </c>
      <c r="E7" s="158">
        <f>SUM(E8,E20,E29,E40,E51,E62,E73,E81,E90,E103,E112,E123,E135,E142,E150,E156,E163,E170,E177,E184,E191,E199,E205,E211,E218,E253,E233,E240)</f>
        <v>28665</v>
      </c>
      <c r="F7" s="361">
        <f>IF(ISERROR(E7/C7),,E7/C7)</f>
        <v>1.09772910044805</v>
      </c>
      <c r="G7" s="362">
        <f>E7/D7*100%</f>
        <v>1.29325513196481</v>
      </c>
      <c r="P7" s="356"/>
      <c r="AB7" s="356"/>
    </row>
    <row r="8" ht="23.1" customHeight="1" spans="1:28">
      <c r="A8" s="157" t="s">
        <v>126</v>
      </c>
      <c r="B8" s="363" t="s">
        <v>127</v>
      </c>
      <c r="C8" s="158">
        <f>SUM(C9:C19)</f>
        <v>490</v>
      </c>
      <c r="D8" s="158">
        <f>SUM(D9:D19)</f>
        <v>441</v>
      </c>
      <c r="E8" s="158">
        <f>SUM(E9:E19)</f>
        <v>479</v>
      </c>
      <c r="F8" s="361">
        <f>IF(ISERROR(E8/C8),,E8/C8)</f>
        <v>0.977551020408163</v>
      </c>
      <c r="G8" s="362">
        <f>E8/D8*100%</f>
        <v>1.08616780045351</v>
      </c>
      <c r="P8" s="356"/>
      <c r="AB8" s="356"/>
    </row>
    <row r="9" ht="23.1" customHeight="1" spans="1:7">
      <c r="A9" s="156" t="s">
        <v>128</v>
      </c>
      <c r="B9" s="295" t="s">
        <v>129</v>
      </c>
      <c r="C9" s="160">
        <v>382</v>
      </c>
      <c r="D9" s="160">
        <v>368</v>
      </c>
      <c r="E9" s="160">
        <v>360</v>
      </c>
      <c r="F9" s="361">
        <f>IF(ISERROR(E9/C9),,E9/C9)</f>
        <v>0.942408376963351</v>
      </c>
      <c r="G9" s="362">
        <f>E9/D9*100%</f>
        <v>0.978260869565217</v>
      </c>
    </row>
    <row r="10" ht="23.1" customHeight="1" spans="1:7">
      <c r="A10" s="156" t="s">
        <v>130</v>
      </c>
      <c r="B10" s="295" t="s">
        <v>131</v>
      </c>
      <c r="C10" s="160"/>
      <c r="D10" s="160"/>
      <c r="E10" s="160"/>
      <c r="F10" s="361"/>
      <c r="G10" s="362"/>
    </row>
    <row r="11" ht="23.1" customHeight="1" spans="1:7">
      <c r="A11" s="156" t="s">
        <v>132</v>
      </c>
      <c r="B11" s="295" t="s">
        <v>133</v>
      </c>
      <c r="C11" s="160"/>
      <c r="D11" s="160"/>
      <c r="E11" s="160"/>
      <c r="F11" s="361"/>
      <c r="G11" s="362"/>
    </row>
    <row r="12" ht="23.1" customHeight="1" spans="1:7">
      <c r="A12" s="156" t="s">
        <v>134</v>
      </c>
      <c r="B12" s="295" t="s">
        <v>135</v>
      </c>
      <c r="C12" s="160">
        <v>30</v>
      </c>
      <c r="D12" s="160">
        <v>21</v>
      </c>
      <c r="E12" s="160">
        <v>30</v>
      </c>
      <c r="F12" s="361">
        <f>IF(ISERROR(E12/C12),,E12/C12)</f>
        <v>1</v>
      </c>
      <c r="G12" s="362">
        <f>E12/D12*100%</f>
        <v>1.42857142857143</v>
      </c>
    </row>
    <row r="13" ht="23.1" customHeight="1" spans="1:7">
      <c r="A13" s="156" t="s">
        <v>136</v>
      </c>
      <c r="B13" s="295" t="s">
        <v>137</v>
      </c>
      <c r="C13" s="160"/>
      <c r="D13" s="160"/>
      <c r="E13" s="160"/>
      <c r="F13" s="361"/>
      <c r="G13" s="362"/>
    </row>
    <row r="14" ht="23.1" customHeight="1" spans="1:7">
      <c r="A14" s="156" t="s">
        <v>138</v>
      </c>
      <c r="B14" s="295" t="s">
        <v>139</v>
      </c>
      <c r="C14" s="160">
        <v>6</v>
      </c>
      <c r="D14" s="160">
        <v>1</v>
      </c>
      <c r="E14" s="160">
        <v>8</v>
      </c>
      <c r="F14" s="361">
        <f>IF(ISERROR(E14/C14),,E14/C14)</f>
        <v>1.33333333333333</v>
      </c>
      <c r="G14" s="362">
        <f>E14/D14*100%</f>
        <v>8</v>
      </c>
    </row>
    <row r="15" ht="23.1" customHeight="1" spans="1:7">
      <c r="A15" s="156" t="s">
        <v>140</v>
      </c>
      <c r="B15" s="295" t="s">
        <v>141</v>
      </c>
      <c r="C15" s="160">
        <v>30</v>
      </c>
      <c r="D15" s="160">
        <v>26</v>
      </c>
      <c r="E15" s="160">
        <v>30</v>
      </c>
      <c r="F15" s="361">
        <f>IF(ISERROR(E15/C15),,E15/C15)</f>
        <v>1</v>
      </c>
      <c r="G15" s="362">
        <f>E15/D15*100%</f>
        <v>1.15384615384615</v>
      </c>
    </row>
    <row r="16" ht="23.1" customHeight="1" spans="1:7">
      <c r="A16" s="156" t="s">
        <v>142</v>
      </c>
      <c r="B16" s="295" t="s">
        <v>143</v>
      </c>
      <c r="C16" s="160">
        <v>20</v>
      </c>
      <c r="D16" s="160">
        <v>13</v>
      </c>
      <c r="E16" s="160">
        <v>15</v>
      </c>
      <c r="F16" s="361">
        <f>IF(ISERROR(E16/C16),,E16/C16)</f>
        <v>0.75</v>
      </c>
      <c r="G16" s="362">
        <f>E16/D16*100%</f>
        <v>1.15384615384615</v>
      </c>
    </row>
    <row r="17" ht="23.1" customHeight="1" spans="1:7">
      <c r="A17" s="156" t="s">
        <v>144</v>
      </c>
      <c r="B17" s="295" t="s">
        <v>145</v>
      </c>
      <c r="C17" s="160"/>
      <c r="D17" s="160"/>
      <c r="E17" s="160"/>
      <c r="F17" s="361"/>
      <c r="G17" s="362"/>
    </row>
    <row r="18" ht="23.1" customHeight="1" spans="1:7">
      <c r="A18" s="156" t="s">
        <v>146</v>
      </c>
      <c r="B18" s="295" t="s">
        <v>147</v>
      </c>
      <c r="C18" s="160"/>
      <c r="D18" s="160"/>
      <c r="E18" s="160"/>
      <c r="F18" s="361"/>
      <c r="G18" s="362"/>
    </row>
    <row r="19" ht="23.1" customHeight="1" spans="1:7">
      <c r="A19" s="156" t="s">
        <v>148</v>
      </c>
      <c r="B19" s="295" t="s">
        <v>149</v>
      </c>
      <c r="C19" s="160">
        <v>22</v>
      </c>
      <c r="D19" s="160">
        <v>12</v>
      </c>
      <c r="E19" s="160">
        <v>36</v>
      </c>
      <c r="F19" s="361">
        <f>IF(ISERROR(E19/C19),,E19/C19)</f>
        <v>1.63636363636364</v>
      </c>
      <c r="G19" s="362">
        <f>E19/D19*100%</f>
        <v>3</v>
      </c>
    </row>
    <row r="20" ht="23.1" customHeight="1" spans="1:7">
      <c r="A20" s="157" t="s">
        <v>150</v>
      </c>
      <c r="B20" s="363" t="s">
        <v>151</v>
      </c>
      <c r="C20" s="158">
        <f>SUM(C21:C28)</f>
        <v>526</v>
      </c>
      <c r="D20" s="158">
        <f>SUM(D21:D28)</f>
        <v>479</v>
      </c>
      <c r="E20" s="158">
        <f>SUM(E21:E28)</f>
        <v>514</v>
      </c>
      <c r="F20" s="361">
        <f>IF(ISERROR(E20/C20),,E20/C20)</f>
        <v>0.977186311787072</v>
      </c>
      <c r="G20" s="362">
        <f>E20/D20*100%</f>
        <v>1.07306889352818</v>
      </c>
    </row>
    <row r="21" ht="23.1" customHeight="1" spans="1:7">
      <c r="A21" s="156" t="s">
        <v>152</v>
      </c>
      <c r="B21" s="295" t="s">
        <v>129</v>
      </c>
      <c r="C21" s="160">
        <v>428</v>
      </c>
      <c r="D21" s="160">
        <v>426</v>
      </c>
      <c r="E21" s="160">
        <v>411</v>
      </c>
      <c r="F21" s="361">
        <f>IF(ISERROR(E21/C21),,E21/C21)</f>
        <v>0.960280373831776</v>
      </c>
      <c r="G21" s="362">
        <f>E21/D21*100%</f>
        <v>0.964788732394366</v>
      </c>
    </row>
    <row r="22" ht="23.1" customHeight="1" spans="1:7">
      <c r="A22" s="156" t="s">
        <v>153</v>
      </c>
      <c r="B22" s="295" t="s">
        <v>131</v>
      </c>
      <c r="C22" s="160"/>
      <c r="D22" s="160"/>
      <c r="E22" s="160"/>
      <c r="F22" s="361"/>
      <c r="G22" s="362"/>
    </row>
    <row r="23" ht="23.1" customHeight="1" spans="1:7">
      <c r="A23" s="156" t="s">
        <v>154</v>
      </c>
      <c r="B23" s="295" t="s">
        <v>133</v>
      </c>
      <c r="C23" s="160"/>
      <c r="D23" s="160"/>
      <c r="E23" s="160"/>
      <c r="F23" s="361"/>
      <c r="G23" s="362"/>
    </row>
    <row r="24" ht="23.1" customHeight="1" spans="1:7">
      <c r="A24" s="156" t="s">
        <v>155</v>
      </c>
      <c r="B24" s="295" t="s">
        <v>156</v>
      </c>
      <c r="C24" s="160">
        <v>30</v>
      </c>
      <c r="D24" s="160">
        <v>15</v>
      </c>
      <c r="E24" s="160"/>
      <c r="F24" s="361">
        <f>IF(ISERROR(E24/C24),,E24/C24)</f>
        <v>0</v>
      </c>
      <c r="G24" s="362">
        <f>E24/D24*100%</f>
        <v>0</v>
      </c>
    </row>
    <row r="25" ht="23.1" customHeight="1" spans="1:7">
      <c r="A25" s="156" t="s">
        <v>157</v>
      </c>
      <c r="B25" s="295" t="s">
        <v>158</v>
      </c>
      <c r="C25" s="160">
        <v>10</v>
      </c>
      <c r="D25" s="160">
        <v>5</v>
      </c>
      <c r="E25" s="160"/>
      <c r="F25" s="361">
        <f>IF(ISERROR(E25/C25),,E25/C25)</f>
        <v>0</v>
      </c>
      <c r="G25" s="362">
        <f>E25/D25*100%</f>
        <v>0</v>
      </c>
    </row>
    <row r="26" ht="23.1" customHeight="1" spans="1:7">
      <c r="A26" s="156" t="s">
        <v>159</v>
      </c>
      <c r="B26" s="295" t="s">
        <v>160</v>
      </c>
      <c r="C26" s="160">
        <v>4</v>
      </c>
      <c r="D26" s="160">
        <v>1</v>
      </c>
      <c r="E26" s="160"/>
      <c r="F26" s="361">
        <f>IF(ISERROR(E26/C26),,E26/C26)</f>
        <v>0</v>
      </c>
      <c r="G26" s="362">
        <f>E26/D26*100%</f>
        <v>0</v>
      </c>
    </row>
    <row r="27" ht="23.1" customHeight="1" spans="1:7">
      <c r="A27" s="156" t="s">
        <v>161</v>
      </c>
      <c r="B27" s="295" t="s">
        <v>147</v>
      </c>
      <c r="C27" s="160"/>
      <c r="D27" s="160"/>
      <c r="E27" s="160"/>
      <c r="F27" s="361"/>
      <c r="G27" s="362"/>
    </row>
    <row r="28" ht="23.1" customHeight="1" spans="1:7">
      <c r="A28" s="156" t="s">
        <v>162</v>
      </c>
      <c r="B28" s="295" t="s">
        <v>163</v>
      </c>
      <c r="C28" s="160">
        <v>54</v>
      </c>
      <c r="D28" s="160">
        <v>32</v>
      </c>
      <c r="E28" s="160">
        <v>103</v>
      </c>
      <c r="F28" s="361">
        <f>IF(ISERROR(E28/C28),,E28/C28)</f>
        <v>1.90740740740741</v>
      </c>
      <c r="G28" s="362">
        <f>E28/D28*100%</f>
        <v>3.21875</v>
      </c>
    </row>
    <row r="29" ht="23.1" customHeight="1" spans="1:7">
      <c r="A29" s="157" t="s">
        <v>164</v>
      </c>
      <c r="B29" s="363" t="s">
        <v>165</v>
      </c>
      <c r="C29" s="158">
        <f>SUM(C30:C39)</f>
        <v>12355</v>
      </c>
      <c r="D29" s="158">
        <f>SUM(D30:D39)</f>
        <v>12137</v>
      </c>
      <c r="E29" s="158">
        <f>SUM(E30:E39)</f>
        <v>14787</v>
      </c>
      <c r="F29" s="361">
        <f>IF(ISERROR(E29/C29),,E29/C29)</f>
        <v>1.19684338324565</v>
      </c>
      <c r="G29" s="362">
        <f>E29/D29*100%</f>
        <v>1.21834061135371</v>
      </c>
    </row>
    <row r="30" ht="23.1" customHeight="1" spans="1:7">
      <c r="A30" s="189" t="s">
        <v>166</v>
      </c>
      <c r="B30" s="189" t="s">
        <v>129</v>
      </c>
      <c r="C30" s="160">
        <v>8702</v>
      </c>
      <c r="D30" s="160">
        <v>8738</v>
      </c>
      <c r="E30" s="160">
        <v>9082</v>
      </c>
      <c r="F30" s="361">
        <f>IF(ISERROR(E30/C30),,E30/C30)</f>
        <v>1.04366812227074</v>
      </c>
      <c r="G30" s="362">
        <f>E30/D30*100%</f>
        <v>1.03936827649348</v>
      </c>
    </row>
    <row r="31" ht="23.1" customHeight="1" spans="1:7">
      <c r="A31" s="189" t="s">
        <v>167</v>
      </c>
      <c r="B31" s="189" t="s">
        <v>131</v>
      </c>
      <c r="C31" s="160"/>
      <c r="D31" s="160"/>
      <c r="E31" s="160"/>
      <c r="F31" s="361"/>
      <c r="G31" s="362"/>
    </row>
    <row r="32" ht="23.1" customHeight="1" spans="1:7">
      <c r="A32" s="189" t="s">
        <v>168</v>
      </c>
      <c r="B32" s="189" t="s">
        <v>133</v>
      </c>
      <c r="C32" s="160"/>
      <c r="D32" s="160"/>
      <c r="E32" s="160"/>
      <c r="F32" s="361"/>
      <c r="G32" s="362"/>
    </row>
    <row r="33" ht="23.1" customHeight="1" spans="1:7">
      <c r="A33" s="189" t="s">
        <v>169</v>
      </c>
      <c r="B33" s="189" t="s">
        <v>170</v>
      </c>
      <c r="C33" s="160"/>
      <c r="D33" s="160"/>
      <c r="E33" s="160"/>
      <c r="F33" s="361"/>
      <c r="G33" s="362"/>
    </row>
    <row r="34" ht="23.1" customHeight="1" spans="1:7">
      <c r="A34" s="189" t="s">
        <v>171</v>
      </c>
      <c r="B34" s="189" t="s">
        <v>172</v>
      </c>
      <c r="C34" s="160"/>
      <c r="D34" s="160"/>
      <c r="E34" s="160"/>
      <c r="F34" s="361"/>
      <c r="G34" s="362"/>
    </row>
    <row r="35" ht="23.1" customHeight="1" spans="1:7">
      <c r="A35" s="189" t="s">
        <v>173</v>
      </c>
      <c r="B35" s="189" t="s">
        <v>174</v>
      </c>
      <c r="C35" s="160"/>
      <c r="D35" s="160"/>
      <c r="E35" s="160"/>
      <c r="F35" s="361"/>
      <c r="G35" s="362"/>
    </row>
    <row r="36" ht="23.1" customHeight="1" spans="1:7">
      <c r="A36" s="189" t="s">
        <v>175</v>
      </c>
      <c r="B36" s="189" t="s">
        <v>176</v>
      </c>
      <c r="C36" s="160"/>
      <c r="D36" s="160"/>
      <c r="E36" s="160"/>
      <c r="F36" s="361"/>
      <c r="G36" s="362"/>
    </row>
    <row r="37" ht="23.1" customHeight="1" spans="1:7">
      <c r="A37" s="189" t="s">
        <v>177</v>
      </c>
      <c r="B37" s="189" t="s">
        <v>178</v>
      </c>
      <c r="C37" s="160"/>
      <c r="D37" s="160"/>
      <c r="E37" s="160"/>
      <c r="F37" s="361"/>
      <c r="G37" s="362"/>
    </row>
    <row r="38" ht="23.1" customHeight="1" spans="1:7">
      <c r="A38" s="189" t="s">
        <v>179</v>
      </c>
      <c r="B38" s="189" t="s">
        <v>147</v>
      </c>
      <c r="C38" s="160"/>
      <c r="D38" s="160"/>
      <c r="E38" s="160"/>
      <c r="F38" s="361"/>
      <c r="G38" s="362"/>
    </row>
    <row r="39" ht="23.1" customHeight="1" spans="1:7">
      <c r="A39" s="189" t="s">
        <v>180</v>
      </c>
      <c r="B39" s="189" t="s">
        <v>181</v>
      </c>
      <c r="C39" s="160">
        <v>3653</v>
      </c>
      <c r="D39" s="160">
        <v>3399</v>
      </c>
      <c r="E39" s="160">
        <v>5705</v>
      </c>
      <c r="F39" s="361">
        <f>IF(ISERROR(E39/C39),,E39/C39)</f>
        <v>1.56173008486176</v>
      </c>
      <c r="G39" s="362">
        <f>E39/D39*100%</f>
        <v>1.67843483377464</v>
      </c>
    </row>
    <row r="40" ht="23.1" customHeight="1" spans="1:7">
      <c r="A40" s="157" t="s">
        <v>182</v>
      </c>
      <c r="B40" s="363" t="s">
        <v>183</v>
      </c>
      <c r="C40" s="158">
        <f>SUM(C41:C50)</f>
        <v>305</v>
      </c>
      <c r="D40" s="158">
        <f>SUM(D41:D50)</f>
        <v>360</v>
      </c>
      <c r="E40" s="158">
        <f>SUM(E41:E50)</f>
        <v>370</v>
      </c>
      <c r="F40" s="361">
        <f>IF(ISERROR(E40/C40),,E40/C40)</f>
        <v>1.21311475409836</v>
      </c>
      <c r="G40" s="362">
        <f>E40/D40*100%</f>
        <v>1.02777777777778</v>
      </c>
    </row>
    <row r="41" ht="23.1" customHeight="1" spans="1:7">
      <c r="A41" s="189" t="s">
        <v>184</v>
      </c>
      <c r="B41" s="189" t="s">
        <v>129</v>
      </c>
      <c r="C41" s="160">
        <v>250</v>
      </c>
      <c r="D41" s="160">
        <v>267</v>
      </c>
      <c r="E41" s="160">
        <v>276</v>
      </c>
      <c r="F41" s="361">
        <f>IF(ISERROR(E41/C41),,E41/C41)</f>
        <v>1.104</v>
      </c>
      <c r="G41" s="362">
        <f>E41/D41*100%</f>
        <v>1.03370786516854</v>
      </c>
    </row>
    <row r="42" ht="23.1" customHeight="1" spans="1:7">
      <c r="A42" s="189" t="s">
        <v>185</v>
      </c>
      <c r="B42" s="189" t="s">
        <v>131</v>
      </c>
      <c r="C42" s="160"/>
      <c r="D42" s="160"/>
      <c r="E42" s="160"/>
      <c r="F42" s="361"/>
      <c r="G42" s="362"/>
    </row>
    <row r="43" ht="23.1" customHeight="1" spans="1:7">
      <c r="A43" s="189" t="s">
        <v>186</v>
      </c>
      <c r="B43" s="189" t="s">
        <v>133</v>
      </c>
      <c r="C43" s="160"/>
      <c r="D43" s="160"/>
      <c r="E43" s="160"/>
      <c r="F43" s="361"/>
      <c r="G43" s="362"/>
    </row>
    <row r="44" ht="23.1" customHeight="1" spans="1:7">
      <c r="A44" s="189" t="s">
        <v>187</v>
      </c>
      <c r="B44" s="189" t="s">
        <v>188</v>
      </c>
      <c r="C44" s="160"/>
      <c r="D44" s="160"/>
      <c r="E44" s="160"/>
      <c r="F44" s="361"/>
      <c r="G44" s="362"/>
    </row>
    <row r="45" ht="23.1" customHeight="1" spans="1:7">
      <c r="A45" s="189" t="s">
        <v>189</v>
      </c>
      <c r="B45" s="189" t="s">
        <v>190</v>
      </c>
      <c r="C45" s="160"/>
      <c r="D45" s="160"/>
      <c r="E45" s="160"/>
      <c r="F45" s="361"/>
      <c r="G45" s="362"/>
    </row>
    <row r="46" ht="23.1" customHeight="1" spans="1:7">
      <c r="A46" s="189" t="s">
        <v>191</v>
      </c>
      <c r="B46" s="189" t="s">
        <v>192</v>
      </c>
      <c r="C46" s="160"/>
      <c r="D46" s="160">
        <v>5</v>
      </c>
      <c r="E46" s="160"/>
      <c r="F46" s="361"/>
      <c r="G46" s="362">
        <f>E46/D46*100%</f>
        <v>0</v>
      </c>
    </row>
    <row r="47" ht="23.1" customHeight="1" spans="1:7">
      <c r="A47" s="189" t="s">
        <v>193</v>
      </c>
      <c r="B47" s="189" t="s">
        <v>194</v>
      </c>
      <c r="C47" s="160"/>
      <c r="D47" s="160"/>
      <c r="E47" s="160"/>
      <c r="F47" s="361"/>
      <c r="G47" s="362"/>
    </row>
    <row r="48" ht="23.1" customHeight="1" spans="1:7">
      <c r="A48" s="189" t="s">
        <v>195</v>
      </c>
      <c r="B48" s="189" t="s">
        <v>196</v>
      </c>
      <c r="C48" s="160"/>
      <c r="D48" s="160"/>
      <c r="E48" s="160">
        <v>3</v>
      </c>
      <c r="F48" s="361"/>
      <c r="G48" s="362"/>
    </row>
    <row r="49" ht="23.1" customHeight="1" spans="1:7">
      <c r="A49" s="189" t="s">
        <v>197</v>
      </c>
      <c r="B49" s="189" t="s">
        <v>147</v>
      </c>
      <c r="C49" s="160"/>
      <c r="D49" s="160"/>
      <c r="E49" s="160"/>
      <c r="F49" s="361"/>
      <c r="G49" s="362"/>
    </row>
    <row r="50" ht="23.1" customHeight="1" spans="1:7">
      <c r="A50" s="189" t="s">
        <v>198</v>
      </c>
      <c r="B50" s="189" t="s">
        <v>199</v>
      </c>
      <c r="C50" s="160">
        <v>55</v>
      </c>
      <c r="D50" s="160">
        <v>88</v>
      </c>
      <c r="E50" s="160">
        <v>91</v>
      </c>
      <c r="F50" s="361">
        <f>IF(ISERROR(E50/C50),,E50/C50)</f>
        <v>1.65454545454545</v>
      </c>
      <c r="G50" s="362">
        <f>E50/D50*100%</f>
        <v>1.03409090909091</v>
      </c>
    </row>
    <row r="51" ht="23.1" customHeight="1" spans="1:7">
      <c r="A51" s="157" t="s">
        <v>200</v>
      </c>
      <c r="B51" s="363" t="s">
        <v>201</v>
      </c>
      <c r="C51" s="158">
        <f>SUM(C52:C61)</f>
        <v>359</v>
      </c>
      <c r="D51" s="158">
        <f>SUM(D52:D61)</f>
        <v>312</v>
      </c>
      <c r="E51" s="158">
        <f>SUM(E52:E61)</f>
        <v>281</v>
      </c>
      <c r="F51" s="361">
        <f>IF(ISERROR(E51/C51),,E51/C51)</f>
        <v>0.782729805013928</v>
      </c>
      <c r="G51" s="362">
        <f>E51/D51*100%</f>
        <v>0.900641025641026</v>
      </c>
    </row>
    <row r="52" ht="23.1" customHeight="1" spans="1:7">
      <c r="A52" s="189" t="s">
        <v>202</v>
      </c>
      <c r="B52" s="189" t="s">
        <v>129</v>
      </c>
      <c r="C52" s="160">
        <v>247</v>
      </c>
      <c r="D52" s="160">
        <v>244</v>
      </c>
      <c r="E52" s="160">
        <v>231</v>
      </c>
      <c r="F52" s="361">
        <f>IF(ISERROR(E52/C52),,E52/C52)</f>
        <v>0.935222672064777</v>
      </c>
      <c r="G52" s="362">
        <f>E52/D52*100%</f>
        <v>0.94672131147541</v>
      </c>
    </row>
    <row r="53" ht="23.1" customHeight="1" spans="1:7">
      <c r="A53" s="189" t="s">
        <v>203</v>
      </c>
      <c r="B53" s="189" t="s">
        <v>131</v>
      </c>
      <c r="C53" s="160"/>
      <c r="D53" s="160"/>
      <c r="E53" s="160"/>
      <c r="F53" s="361"/>
      <c r="G53" s="362"/>
    </row>
    <row r="54" ht="23.1" customHeight="1" spans="1:7">
      <c r="A54" s="189" t="s">
        <v>204</v>
      </c>
      <c r="B54" s="189" t="s">
        <v>133</v>
      </c>
      <c r="C54" s="160"/>
      <c r="D54" s="160"/>
      <c r="E54" s="160"/>
      <c r="F54" s="361"/>
      <c r="G54" s="362"/>
    </row>
    <row r="55" ht="23.1" customHeight="1" spans="1:7">
      <c r="A55" s="189" t="s">
        <v>205</v>
      </c>
      <c r="B55" s="189" t="s">
        <v>206</v>
      </c>
      <c r="C55" s="160"/>
      <c r="D55" s="160"/>
      <c r="E55" s="160"/>
      <c r="F55" s="361"/>
      <c r="G55" s="362"/>
    </row>
    <row r="56" ht="23.1" customHeight="1" spans="1:7">
      <c r="A56" s="189" t="s">
        <v>207</v>
      </c>
      <c r="B56" s="189" t="s">
        <v>208</v>
      </c>
      <c r="C56" s="160">
        <v>18</v>
      </c>
      <c r="D56" s="160">
        <v>8</v>
      </c>
      <c r="E56" s="160">
        <v>10</v>
      </c>
      <c r="F56" s="361">
        <f>IF(ISERROR(E56/C56),,E56/C56)</f>
        <v>0.555555555555556</v>
      </c>
      <c r="G56" s="362">
        <f>E56/D56*100%</f>
        <v>1.25</v>
      </c>
    </row>
    <row r="57" ht="23.1" customHeight="1" spans="1:7">
      <c r="A57" s="189" t="s">
        <v>209</v>
      </c>
      <c r="B57" s="189" t="s">
        <v>210</v>
      </c>
      <c r="C57" s="160"/>
      <c r="D57" s="160"/>
      <c r="E57" s="160"/>
      <c r="F57" s="361"/>
      <c r="G57" s="362"/>
    </row>
    <row r="58" ht="23.1" customHeight="1" spans="1:7">
      <c r="A58" s="189" t="s">
        <v>211</v>
      </c>
      <c r="B58" s="189" t="s">
        <v>212</v>
      </c>
      <c r="C58" s="160">
        <v>50</v>
      </c>
      <c r="D58" s="160">
        <v>25</v>
      </c>
      <c r="E58" s="160"/>
      <c r="F58" s="361">
        <f>IF(ISERROR(E58/C58),,E58/C58)</f>
        <v>0</v>
      </c>
      <c r="G58" s="362">
        <f>E58/D58*100%</f>
        <v>0</v>
      </c>
    </row>
    <row r="59" ht="23.1" customHeight="1" spans="1:7">
      <c r="A59" s="189" t="s">
        <v>213</v>
      </c>
      <c r="B59" s="189" t="s">
        <v>214</v>
      </c>
      <c r="C59" s="160">
        <v>7</v>
      </c>
      <c r="D59" s="160">
        <v>23</v>
      </c>
      <c r="E59" s="160">
        <v>15</v>
      </c>
      <c r="F59" s="361">
        <f>IF(ISERROR(E59/C59),,E59/C59)</f>
        <v>2.14285714285714</v>
      </c>
      <c r="G59" s="362">
        <f>E59/D59*100%</f>
        <v>0.652173913043478</v>
      </c>
    </row>
    <row r="60" ht="23.1" customHeight="1" spans="1:7">
      <c r="A60" s="189" t="s">
        <v>215</v>
      </c>
      <c r="B60" s="189" t="s">
        <v>147</v>
      </c>
      <c r="C60" s="160"/>
      <c r="D60" s="160"/>
      <c r="E60" s="160"/>
      <c r="F60" s="361"/>
      <c r="G60" s="362"/>
    </row>
    <row r="61" ht="23.1" customHeight="1" spans="1:7">
      <c r="A61" s="189" t="s">
        <v>216</v>
      </c>
      <c r="B61" s="189" t="s">
        <v>217</v>
      </c>
      <c r="C61" s="160">
        <v>37</v>
      </c>
      <c r="D61" s="160">
        <v>12</v>
      </c>
      <c r="E61" s="160">
        <v>25</v>
      </c>
      <c r="F61" s="361">
        <f>IF(ISERROR(E61/C61),,E61/C61)</f>
        <v>0.675675675675676</v>
      </c>
      <c r="G61" s="362">
        <f>E61/D61*100%</f>
        <v>2.08333333333333</v>
      </c>
    </row>
    <row r="62" ht="23.1" customHeight="1" spans="1:7">
      <c r="A62" s="157" t="s">
        <v>218</v>
      </c>
      <c r="B62" s="363" t="s">
        <v>219</v>
      </c>
      <c r="C62" s="158">
        <f>SUM(C63:C72)</f>
        <v>4814</v>
      </c>
      <c r="D62" s="158">
        <f>SUM(D63:D72)</f>
        <v>1542</v>
      </c>
      <c r="E62" s="158">
        <f>SUM(E63:E72)</f>
        <v>4545</v>
      </c>
      <c r="F62" s="361">
        <f>IF(ISERROR(E62/C62),,E62/C62)</f>
        <v>0.944121312837557</v>
      </c>
      <c r="G62" s="362">
        <f>E62/D62*100%</f>
        <v>2.94747081712062</v>
      </c>
    </row>
    <row r="63" ht="23.1" customHeight="1" spans="1:7">
      <c r="A63" s="189" t="s">
        <v>220</v>
      </c>
      <c r="B63" s="189" t="s">
        <v>129</v>
      </c>
      <c r="C63" s="160">
        <v>1692</v>
      </c>
      <c r="D63" s="160">
        <v>701</v>
      </c>
      <c r="E63" s="160">
        <v>1806</v>
      </c>
      <c r="F63" s="361">
        <f>IF(ISERROR(E63/C63),,E63/C63)</f>
        <v>1.06737588652482</v>
      </c>
      <c r="G63" s="362">
        <f>E63/D63*100%</f>
        <v>2.57631954350927</v>
      </c>
    </row>
    <row r="64" ht="23.1" customHeight="1" spans="1:7">
      <c r="A64" s="189" t="s">
        <v>221</v>
      </c>
      <c r="B64" s="189" t="s">
        <v>131</v>
      </c>
      <c r="C64" s="160"/>
      <c r="D64" s="160"/>
      <c r="E64" s="160"/>
      <c r="F64" s="361"/>
      <c r="G64" s="362"/>
    </row>
    <row r="65" ht="23.1" customHeight="1" spans="1:7">
      <c r="A65" s="189" t="s">
        <v>222</v>
      </c>
      <c r="B65" s="189" t="s">
        <v>133</v>
      </c>
      <c r="C65" s="160"/>
      <c r="D65" s="160"/>
      <c r="E65" s="160"/>
      <c r="F65" s="361"/>
      <c r="G65" s="362"/>
    </row>
    <row r="66" ht="23.1" customHeight="1" spans="1:7">
      <c r="A66" s="189" t="s">
        <v>223</v>
      </c>
      <c r="B66" s="189" t="s">
        <v>224</v>
      </c>
      <c r="C66" s="160"/>
      <c r="D66" s="160"/>
      <c r="E66" s="160"/>
      <c r="F66" s="361"/>
      <c r="G66" s="362"/>
    </row>
    <row r="67" ht="23.1" customHeight="1" spans="1:7">
      <c r="A67" s="189" t="s">
        <v>225</v>
      </c>
      <c r="B67" s="189" t="s">
        <v>226</v>
      </c>
      <c r="C67" s="160"/>
      <c r="D67" s="160"/>
      <c r="E67" s="160"/>
      <c r="F67" s="361"/>
      <c r="G67" s="362"/>
    </row>
    <row r="68" ht="23.1" customHeight="1" spans="1:7">
      <c r="A68" s="189" t="s">
        <v>227</v>
      </c>
      <c r="B68" s="189" t="s">
        <v>228</v>
      </c>
      <c r="C68" s="160"/>
      <c r="D68" s="160"/>
      <c r="E68" s="160"/>
      <c r="F68" s="361"/>
      <c r="G68" s="362"/>
    </row>
    <row r="69" ht="23.1" customHeight="1" spans="1:7">
      <c r="A69" s="189" t="s">
        <v>229</v>
      </c>
      <c r="B69" s="189" t="s">
        <v>230</v>
      </c>
      <c r="C69" s="160">
        <v>65</v>
      </c>
      <c r="D69" s="160">
        <v>65</v>
      </c>
      <c r="E69" s="160">
        <v>55</v>
      </c>
      <c r="F69" s="361">
        <f>IF(ISERROR(E69/C69),,E69/C69)</f>
        <v>0.846153846153846</v>
      </c>
      <c r="G69" s="362">
        <f>E69/D69*100%</f>
        <v>0.846153846153846</v>
      </c>
    </row>
    <row r="70" ht="23.1" customHeight="1" spans="1:7">
      <c r="A70" s="189" t="s">
        <v>231</v>
      </c>
      <c r="B70" s="189" t="s">
        <v>232</v>
      </c>
      <c r="C70" s="160"/>
      <c r="D70" s="160"/>
      <c r="E70" s="160"/>
      <c r="F70" s="361"/>
      <c r="G70" s="362"/>
    </row>
    <row r="71" ht="23.1" customHeight="1" spans="1:7">
      <c r="A71" s="189" t="s">
        <v>233</v>
      </c>
      <c r="B71" s="189" t="s">
        <v>147</v>
      </c>
      <c r="C71" s="160"/>
      <c r="D71" s="160"/>
      <c r="E71" s="160"/>
      <c r="F71" s="361"/>
      <c r="G71" s="362"/>
    </row>
    <row r="72" ht="23.1" customHeight="1" spans="1:7">
      <c r="A72" s="189" t="s">
        <v>234</v>
      </c>
      <c r="B72" s="189" t="s">
        <v>235</v>
      </c>
      <c r="C72" s="160">
        <v>3057</v>
      </c>
      <c r="D72" s="160">
        <v>776</v>
      </c>
      <c r="E72" s="160">
        <v>2684</v>
      </c>
      <c r="F72" s="361">
        <f>IF(ISERROR(E72/C72),,E72/C72)</f>
        <v>0.877984952567877</v>
      </c>
      <c r="G72" s="362">
        <f>E72/D72*100%</f>
        <v>3.45876288659794</v>
      </c>
    </row>
    <row r="73" ht="23.1" customHeight="1" spans="1:7">
      <c r="A73" s="157" t="s">
        <v>236</v>
      </c>
      <c r="B73" s="363" t="s">
        <v>237</v>
      </c>
      <c r="C73" s="158">
        <f>SUM(C74:C80)</f>
        <v>380</v>
      </c>
      <c r="D73" s="158">
        <f>SUM(D74:D80)</f>
        <v>340</v>
      </c>
      <c r="E73" s="158">
        <f>SUM(E74:E80)</f>
        <v>325</v>
      </c>
      <c r="F73" s="361">
        <f>IF(ISERROR(E73/C73),,E73/C73)</f>
        <v>0.855263157894737</v>
      </c>
      <c r="G73" s="362">
        <f>E73/D73*100%</f>
        <v>0.955882352941177</v>
      </c>
    </row>
    <row r="74" ht="23.1" customHeight="1" spans="1:7">
      <c r="A74" s="189" t="s">
        <v>238</v>
      </c>
      <c r="B74" s="189" t="s">
        <v>129</v>
      </c>
      <c r="C74" s="160"/>
      <c r="D74" s="160"/>
      <c r="E74" s="160">
        <v>325</v>
      </c>
      <c r="F74" s="361">
        <f>IF(ISERROR(E74/C74),,E74/C74)</f>
        <v>0</v>
      </c>
      <c r="G74" s="362"/>
    </row>
    <row r="75" ht="23.1" customHeight="1" spans="1:7">
      <c r="A75" s="189" t="s">
        <v>239</v>
      </c>
      <c r="B75" s="189" t="s">
        <v>131</v>
      </c>
      <c r="C75" s="160"/>
      <c r="D75" s="160"/>
      <c r="E75" s="160"/>
      <c r="F75" s="361"/>
      <c r="G75" s="362"/>
    </row>
    <row r="76" ht="23.1" customHeight="1" spans="1:7">
      <c r="A76" s="189" t="s">
        <v>240</v>
      </c>
      <c r="B76" s="189" t="s">
        <v>133</v>
      </c>
      <c r="C76" s="160"/>
      <c r="D76" s="160"/>
      <c r="E76" s="160"/>
      <c r="F76" s="361"/>
      <c r="G76" s="362"/>
    </row>
    <row r="77" ht="23.1" customHeight="1" spans="1:7">
      <c r="A77" s="189" t="s">
        <v>241</v>
      </c>
      <c r="B77" s="189" t="s">
        <v>230</v>
      </c>
      <c r="C77" s="160"/>
      <c r="D77" s="160"/>
      <c r="E77" s="160"/>
      <c r="F77" s="361"/>
      <c r="G77" s="362"/>
    </row>
    <row r="78" ht="23.1" customHeight="1" spans="1:7">
      <c r="A78" s="189" t="s">
        <v>242</v>
      </c>
      <c r="B78" s="189" t="s">
        <v>243</v>
      </c>
      <c r="C78" s="160"/>
      <c r="D78" s="160"/>
      <c r="E78" s="160"/>
      <c r="F78" s="361"/>
      <c r="G78" s="362"/>
    </row>
    <row r="79" ht="23.1" customHeight="1" spans="1:7">
      <c r="A79" s="189" t="s">
        <v>244</v>
      </c>
      <c r="B79" s="189" t="s">
        <v>147</v>
      </c>
      <c r="C79" s="160"/>
      <c r="D79" s="160"/>
      <c r="E79" s="160"/>
      <c r="F79" s="361"/>
      <c r="G79" s="362"/>
    </row>
    <row r="80" ht="23.1" customHeight="1" spans="1:7">
      <c r="A80" s="189" t="s">
        <v>245</v>
      </c>
      <c r="B80" s="189" t="s">
        <v>246</v>
      </c>
      <c r="C80" s="160">
        <v>380</v>
      </c>
      <c r="D80" s="160">
        <v>340</v>
      </c>
      <c r="E80" s="160"/>
      <c r="F80" s="361">
        <f>IF(ISERROR(E80/C80),,E80/C80)</f>
        <v>0</v>
      </c>
      <c r="G80" s="362">
        <f>E80/D80*100%</f>
        <v>0</v>
      </c>
    </row>
    <row r="81" ht="23.1" customHeight="1" spans="1:7">
      <c r="A81" s="157" t="s">
        <v>247</v>
      </c>
      <c r="B81" s="363" t="s">
        <v>248</v>
      </c>
      <c r="C81" s="158">
        <f>SUM(C82:C89)</f>
        <v>0</v>
      </c>
      <c r="D81" s="158">
        <f>SUM(D82:D89)</f>
        <v>0</v>
      </c>
      <c r="E81" s="158">
        <f>SUM(E82:E89)</f>
        <v>0</v>
      </c>
      <c r="F81" s="361">
        <f>IF(ISERROR(E81/C81),,E81/C81)</f>
        <v>0</v>
      </c>
      <c r="G81" s="362"/>
    </row>
    <row r="82" ht="23.1" customHeight="1" spans="1:7">
      <c r="A82" s="189" t="s">
        <v>249</v>
      </c>
      <c r="B82" s="189" t="s">
        <v>129</v>
      </c>
      <c r="C82" s="160"/>
      <c r="D82" s="160"/>
      <c r="E82" s="160"/>
      <c r="F82" s="361"/>
      <c r="G82" s="362"/>
    </row>
    <row r="83" ht="23.1" customHeight="1" spans="1:7">
      <c r="A83" s="189" t="s">
        <v>250</v>
      </c>
      <c r="B83" s="189" t="s">
        <v>131</v>
      </c>
      <c r="C83" s="160"/>
      <c r="D83" s="160"/>
      <c r="E83" s="160"/>
      <c r="F83" s="361"/>
      <c r="G83" s="362"/>
    </row>
    <row r="84" ht="23.1" customHeight="1" spans="1:7">
      <c r="A84" s="189" t="s">
        <v>251</v>
      </c>
      <c r="B84" s="189" t="s">
        <v>133</v>
      </c>
      <c r="C84" s="160"/>
      <c r="D84" s="160"/>
      <c r="E84" s="160"/>
      <c r="F84" s="361"/>
      <c r="G84" s="362"/>
    </row>
    <row r="85" ht="23.1" customHeight="1" spans="1:7">
      <c r="A85" s="189" t="s">
        <v>252</v>
      </c>
      <c r="B85" s="189" t="s">
        <v>253</v>
      </c>
      <c r="C85" s="160"/>
      <c r="D85" s="160"/>
      <c r="E85" s="160"/>
      <c r="F85" s="361"/>
      <c r="G85" s="362"/>
    </row>
    <row r="86" ht="23.1" customHeight="1" spans="1:7">
      <c r="A86" s="189" t="s">
        <v>254</v>
      </c>
      <c r="B86" s="189" t="s">
        <v>255</v>
      </c>
      <c r="C86" s="160"/>
      <c r="D86" s="160"/>
      <c r="E86" s="160"/>
      <c r="F86" s="361"/>
      <c r="G86" s="362"/>
    </row>
    <row r="87" ht="23.1" customHeight="1" spans="1:7">
      <c r="A87" s="189" t="s">
        <v>256</v>
      </c>
      <c r="B87" s="189" t="s">
        <v>230</v>
      </c>
      <c r="C87" s="160"/>
      <c r="D87" s="160"/>
      <c r="E87" s="160"/>
      <c r="F87" s="361"/>
      <c r="G87" s="362"/>
    </row>
    <row r="88" ht="23.1" customHeight="1" spans="1:7">
      <c r="A88" s="189" t="s">
        <v>257</v>
      </c>
      <c r="B88" s="189" t="s">
        <v>147</v>
      </c>
      <c r="C88" s="160"/>
      <c r="D88" s="160"/>
      <c r="E88" s="160"/>
      <c r="F88" s="361"/>
      <c r="G88" s="362"/>
    </row>
    <row r="89" ht="23.1" customHeight="1" spans="1:7">
      <c r="A89" s="189" t="s">
        <v>258</v>
      </c>
      <c r="B89" s="189" t="s">
        <v>259</v>
      </c>
      <c r="C89" s="160"/>
      <c r="D89" s="160"/>
      <c r="E89" s="160"/>
      <c r="F89" s="361"/>
      <c r="G89" s="362"/>
    </row>
    <row r="90" ht="23.1" customHeight="1" spans="1:7">
      <c r="A90" s="157" t="s">
        <v>260</v>
      </c>
      <c r="B90" s="363" t="s">
        <v>261</v>
      </c>
      <c r="C90" s="158">
        <f>SUM(C91:C102)</f>
        <v>0</v>
      </c>
      <c r="D90" s="158">
        <f>SUM(D91:D102)</f>
        <v>0</v>
      </c>
      <c r="E90" s="158">
        <f>SUM(E91:E102)</f>
        <v>0</v>
      </c>
      <c r="F90" s="361">
        <f>IF(ISERROR(E90/C90),,E90/C90)</f>
        <v>0</v>
      </c>
      <c r="G90" s="362"/>
    </row>
    <row r="91" ht="23.1" customHeight="1" spans="1:7">
      <c r="A91" s="189" t="s">
        <v>262</v>
      </c>
      <c r="B91" s="189" t="s">
        <v>129</v>
      </c>
      <c r="C91" s="160"/>
      <c r="D91" s="160"/>
      <c r="E91" s="160"/>
      <c r="F91" s="361"/>
      <c r="G91" s="362"/>
    </row>
    <row r="92" ht="23.1" customHeight="1" spans="1:7">
      <c r="A92" s="189" t="s">
        <v>263</v>
      </c>
      <c r="B92" s="189" t="s">
        <v>131</v>
      </c>
      <c r="C92" s="160"/>
      <c r="D92" s="160"/>
      <c r="E92" s="160"/>
      <c r="F92" s="361"/>
      <c r="G92" s="362"/>
    </row>
    <row r="93" ht="23.1" customHeight="1" spans="1:7">
      <c r="A93" s="189" t="s">
        <v>264</v>
      </c>
      <c r="B93" s="189" t="s">
        <v>133</v>
      </c>
      <c r="C93" s="160"/>
      <c r="D93" s="160"/>
      <c r="E93" s="160"/>
      <c r="F93" s="361"/>
      <c r="G93" s="362"/>
    </row>
    <row r="94" ht="23.1" customHeight="1" spans="1:7">
      <c r="A94" s="189" t="s">
        <v>265</v>
      </c>
      <c r="B94" s="189" t="s">
        <v>266</v>
      </c>
      <c r="C94" s="160"/>
      <c r="D94" s="160"/>
      <c r="E94" s="160"/>
      <c r="F94" s="361"/>
      <c r="G94" s="362"/>
    </row>
    <row r="95" ht="23.1" customHeight="1" spans="1:7">
      <c r="A95" s="189" t="s">
        <v>267</v>
      </c>
      <c r="B95" s="189" t="s">
        <v>268</v>
      </c>
      <c r="C95" s="160"/>
      <c r="D95" s="160"/>
      <c r="E95" s="160"/>
      <c r="F95" s="361"/>
      <c r="G95" s="362"/>
    </row>
    <row r="96" ht="23.1" customHeight="1" spans="1:7">
      <c r="A96" s="189" t="s">
        <v>269</v>
      </c>
      <c r="B96" s="189" t="s">
        <v>230</v>
      </c>
      <c r="C96" s="160"/>
      <c r="D96" s="160"/>
      <c r="E96" s="160"/>
      <c r="F96" s="361"/>
      <c r="G96" s="362"/>
    </row>
    <row r="97" ht="23.1" customHeight="1" spans="1:7">
      <c r="A97" s="189" t="s">
        <v>270</v>
      </c>
      <c r="B97" s="189" t="s">
        <v>271</v>
      </c>
      <c r="C97" s="160"/>
      <c r="D97" s="160"/>
      <c r="E97" s="160"/>
      <c r="F97" s="361"/>
      <c r="G97" s="362"/>
    </row>
    <row r="98" ht="23.1" customHeight="1" spans="1:7">
      <c r="A98" s="189" t="s">
        <v>272</v>
      </c>
      <c r="B98" s="189" t="s">
        <v>273</v>
      </c>
      <c r="C98" s="160"/>
      <c r="D98" s="160"/>
      <c r="E98" s="160"/>
      <c r="F98" s="361"/>
      <c r="G98" s="362"/>
    </row>
    <row r="99" ht="23.1" customHeight="1" spans="1:7">
      <c r="A99" s="189" t="s">
        <v>274</v>
      </c>
      <c r="B99" s="189" t="s">
        <v>275</v>
      </c>
      <c r="C99" s="160"/>
      <c r="D99" s="160"/>
      <c r="E99" s="160"/>
      <c r="F99" s="361"/>
      <c r="G99" s="362"/>
    </row>
    <row r="100" ht="23.1" customHeight="1" spans="1:7">
      <c r="A100" s="189" t="s">
        <v>276</v>
      </c>
      <c r="B100" s="189" t="s">
        <v>277</v>
      </c>
      <c r="C100" s="160"/>
      <c r="D100" s="160"/>
      <c r="E100" s="160"/>
      <c r="F100" s="361"/>
      <c r="G100" s="362"/>
    </row>
    <row r="101" ht="23.1" customHeight="1" spans="1:7">
      <c r="A101" s="189" t="s">
        <v>278</v>
      </c>
      <c r="B101" s="189" t="s">
        <v>147</v>
      </c>
      <c r="C101" s="160"/>
      <c r="D101" s="160"/>
      <c r="E101" s="160"/>
      <c r="F101" s="361"/>
      <c r="G101" s="362"/>
    </row>
    <row r="102" ht="23.1" customHeight="1" spans="1:7">
      <c r="A102" s="189" t="s">
        <v>279</v>
      </c>
      <c r="B102" s="189" t="s">
        <v>280</v>
      </c>
      <c r="C102" s="160"/>
      <c r="D102" s="160"/>
      <c r="E102" s="160"/>
      <c r="F102" s="361"/>
      <c r="G102" s="362"/>
    </row>
    <row r="103" ht="23.1" customHeight="1" spans="1:7">
      <c r="A103" s="157" t="s">
        <v>281</v>
      </c>
      <c r="B103" s="363" t="s">
        <v>282</v>
      </c>
      <c r="C103" s="158">
        <f>SUM(C104:C111)</f>
        <v>1399</v>
      </c>
      <c r="D103" s="158">
        <f>SUM(D104:D111)</f>
        <v>1444</v>
      </c>
      <c r="E103" s="158">
        <f>SUM(E104:E111)</f>
        <v>1569</v>
      </c>
      <c r="F103" s="361">
        <f>IF(ISERROR(E103/C103),,E103/C103)</f>
        <v>1.12151536812009</v>
      </c>
      <c r="G103" s="362">
        <f>E103/D103*100%</f>
        <v>1.08656509695291</v>
      </c>
    </row>
    <row r="104" ht="23.1" customHeight="1" spans="1:7">
      <c r="A104" s="189" t="s">
        <v>283</v>
      </c>
      <c r="B104" s="189" t="s">
        <v>129</v>
      </c>
      <c r="C104" s="160">
        <v>1089</v>
      </c>
      <c r="D104" s="160">
        <v>1175</v>
      </c>
      <c r="E104" s="160">
        <v>1229</v>
      </c>
      <c r="F104" s="361">
        <f>IF(ISERROR(E104/C104),,E104/C104)</f>
        <v>1.12855831037649</v>
      </c>
      <c r="G104" s="362">
        <f>E104/D104*100%</f>
        <v>1.04595744680851</v>
      </c>
    </row>
    <row r="105" ht="23.1" customHeight="1" spans="1:7">
      <c r="A105" s="189" t="s">
        <v>284</v>
      </c>
      <c r="B105" s="189" t="s">
        <v>131</v>
      </c>
      <c r="C105" s="160"/>
      <c r="D105" s="160"/>
      <c r="E105" s="160"/>
      <c r="F105" s="361"/>
      <c r="G105" s="362"/>
    </row>
    <row r="106" ht="23.1" customHeight="1" spans="1:7">
      <c r="A106" s="189" t="s">
        <v>285</v>
      </c>
      <c r="B106" s="189" t="s">
        <v>133</v>
      </c>
      <c r="C106" s="160"/>
      <c r="D106" s="160"/>
      <c r="E106" s="160"/>
      <c r="F106" s="361"/>
      <c r="G106" s="362"/>
    </row>
    <row r="107" ht="23.1" customHeight="1" spans="1:7">
      <c r="A107" s="189" t="s">
        <v>286</v>
      </c>
      <c r="B107" s="189" t="s">
        <v>287</v>
      </c>
      <c r="C107" s="160"/>
      <c r="D107" s="160"/>
      <c r="E107" s="160"/>
      <c r="F107" s="361"/>
      <c r="G107" s="362"/>
    </row>
    <row r="108" ht="23.1" customHeight="1" spans="1:7">
      <c r="A108" s="189" t="s">
        <v>288</v>
      </c>
      <c r="B108" s="189" t="s">
        <v>289</v>
      </c>
      <c r="C108" s="160"/>
      <c r="D108" s="160"/>
      <c r="E108" s="160"/>
      <c r="F108" s="361"/>
      <c r="G108" s="362"/>
    </row>
    <row r="109" ht="23.1" customHeight="1" spans="1:7">
      <c r="A109" s="189" t="s">
        <v>290</v>
      </c>
      <c r="B109" s="189" t="s">
        <v>291</v>
      </c>
      <c r="C109" s="160"/>
      <c r="D109" s="160"/>
      <c r="E109" s="160"/>
      <c r="F109" s="361"/>
      <c r="G109" s="362"/>
    </row>
    <row r="110" ht="23.1" customHeight="1" spans="1:7">
      <c r="A110" s="189" t="s">
        <v>292</v>
      </c>
      <c r="B110" s="189" t="s">
        <v>147</v>
      </c>
      <c r="C110" s="160"/>
      <c r="D110" s="160"/>
      <c r="E110" s="160"/>
      <c r="F110" s="361"/>
      <c r="G110" s="362"/>
    </row>
    <row r="111" ht="23.1" customHeight="1" spans="1:7">
      <c r="A111" s="189" t="s">
        <v>293</v>
      </c>
      <c r="B111" s="189" t="s">
        <v>294</v>
      </c>
      <c r="C111" s="160">
        <v>310</v>
      </c>
      <c r="D111" s="160">
        <v>269</v>
      </c>
      <c r="E111" s="160">
        <v>340</v>
      </c>
      <c r="F111" s="361">
        <f>IF(ISERROR(E111/C111),,E111/C111)</f>
        <v>1.09677419354839</v>
      </c>
      <c r="G111" s="362">
        <f>E111/D111*100%</f>
        <v>1.2639405204461</v>
      </c>
    </row>
    <row r="112" ht="23.1" customHeight="1" spans="1:7">
      <c r="A112" s="157" t="s">
        <v>295</v>
      </c>
      <c r="B112" s="363" t="s">
        <v>296</v>
      </c>
      <c r="C112" s="158">
        <f>SUM(C113:C122)</f>
        <v>332</v>
      </c>
      <c r="D112" s="158">
        <f>SUM(D113:D122)</f>
        <v>275</v>
      </c>
      <c r="E112" s="158">
        <f>SUM(E113:E122)</f>
        <v>324</v>
      </c>
      <c r="F112" s="361">
        <f>IF(ISERROR(E112/C112),,E112/C112)</f>
        <v>0.975903614457831</v>
      </c>
      <c r="G112" s="362">
        <f>E112/D112*100%</f>
        <v>1.17818181818182</v>
      </c>
    </row>
    <row r="113" ht="23.1" customHeight="1" spans="1:7">
      <c r="A113" s="189" t="s">
        <v>297</v>
      </c>
      <c r="B113" s="189" t="s">
        <v>129</v>
      </c>
      <c r="C113" s="160">
        <v>232</v>
      </c>
      <c r="D113" s="160">
        <v>228</v>
      </c>
      <c r="E113" s="160">
        <v>224</v>
      </c>
      <c r="F113" s="361">
        <f>IF(ISERROR(E113/C113),,E113/C113)</f>
        <v>0.96551724137931</v>
      </c>
      <c r="G113" s="362">
        <f>E113/D113*100%</f>
        <v>0.982456140350877</v>
      </c>
    </row>
    <row r="114" ht="23.1" customHeight="1" spans="1:7">
      <c r="A114" s="189" t="s">
        <v>298</v>
      </c>
      <c r="B114" s="189" t="s">
        <v>131</v>
      </c>
      <c r="C114" s="160" t="s">
        <v>47</v>
      </c>
      <c r="D114" s="160" t="s">
        <v>47</v>
      </c>
      <c r="E114" s="160" t="s">
        <v>47</v>
      </c>
      <c r="F114" s="361"/>
      <c r="G114" s="362"/>
    </row>
    <row r="115" ht="23.1" customHeight="1" spans="1:7">
      <c r="A115" s="189" t="s">
        <v>299</v>
      </c>
      <c r="B115" s="189" t="s">
        <v>133</v>
      </c>
      <c r="C115" s="160" t="s">
        <v>47</v>
      </c>
      <c r="D115" s="160" t="s">
        <v>47</v>
      </c>
      <c r="E115" s="160" t="s">
        <v>47</v>
      </c>
      <c r="F115" s="361"/>
      <c r="G115" s="362"/>
    </row>
    <row r="116" ht="23.1" customHeight="1" spans="1:7">
      <c r="A116" s="189" t="s">
        <v>300</v>
      </c>
      <c r="B116" s="189" t="s">
        <v>301</v>
      </c>
      <c r="C116" s="160" t="s">
        <v>47</v>
      </c>
      <c r="D116" s="160" t="s">
        <v>47</v>
      </c>
      <c r="E116" s="160" t="s">
        <v>47</v>
      </c>
      <c r="F116" s="361"/>
      <c r="G116" s="362"/>
    </row>
    <row r="117" ht="23.1" customHeight="1" spans="1:7">
      <c r="A117" s="189" t="s">
        <v>302</v>
      </c>
      <c r="B117" s="189" t="s">
        <v>303</v>
      </c>
      <c r="C117" s="160"/>
      <c r="D117" s="160" t="s">
        <v>47</v>
      </c>
      <c r="E117" s="160" t="s">
        <v>47</v>
      </c>
      <c r="F117" s="361"/>
      <c r="G117" s="362"/>
    </row>
    <row r="118" ht="23.1" customHeight="1" spans="1:7">
      <c r="A118" s="189" t="s">
        <v>304</v>
      </c>
      <c r="B118" s="189" t="s">
        <v>305</v>
      </c>
      <c r="C118" s="160" t="s">
        <v>47</v>
      </c>
      <c r="D118" s="160" t="s">
        <v>47</v>
      </c>
      <c r="E118" s="160" t="s">
        <v>47</v>
      </c>
      <c r="F118" s="361"/>
      <c r="G118" s="362"/>
    </row>
    <row r="119" ht="23.1" customHeight="1" spans="1:7">
      <c r="A119" s="189" t="s">
        <v>306</v>
      </c>
      <c r="B119" s="189" t="s">
        <v>307</v>
      </c>
      <c r="C119" s="160" t="s">
        <v>47</v>
      </c>
      <c r="D119" s="160" t="s">
        <v>47</v>
      </c>
      <c r="E119" s="160" t="s">
        <v>47</v>
      </c>
      <c r="F119" s="361"/>
      <c r="G119" s="362"/>
    </row>
    <row r="120" ht="23.1" customHeight="1" spans="1:7">
      <c r="A120" s="189" t="s">
        <v>308</v>
      </c>
      <c r="B120" s="189" t="s">
        <v>309</v>
      </c>
      <c r="C120" s="160">
        <v>100</v>
      </c>
      <c r="D120" s="160">
        <v>47</v>
      </c>
      <c r="E120" s="160">
        <v>100</v>
      </c>
      <c r="F120" s="361">
        <f>IF(ISERROR(E120/C120),,E120/C120)</f>
        <v>1</v>
      </c>
      <c r="G120" s="362">
        <f>E120/D120*100%</f>
        <v>2.12765957446808</v>
      </c>
    </row>
    <row r="121" ht="23.1" customHeight="1" spans="1:7">
      <c r="A121" s="189" t="s">
        <v>310</v>
      </c>
      <c r="B121" s="189" t="s">
        <v>147</v>
      </c>
      <c r="C121" s="160" t="s">
        <v>47</v>
      </c>
      <c r="D121" s="160" t="s">
        <v>47</v>
      </c>
      <c r="E121" s="160" t="s">
        <v>47</v>
      </c>
      <c r="F121" s="361"/>
      <c r="G121" s="362"/>
    </row>
    <row r="122" ht="23.1" customHeight="1" spans="1:7">
      <c r="A122" s="189" t="s">
        <v>311</v>
      </c>
      <c r="B122" s="189" t="s">
        <v>312</v>
      </c>
      <c r="C122" s="160" t="s">
        <v>47</v>
      </c>
      <c r="D122" s="160" t="s">
        <v>47</v>
      </c>
      <c r="E122" s="160" t="s">
        <v>47</v>
      </c>
      <c r="F122" s="361"/>
      <c r="G122" s="362"/>
    </row>
    <row r="123" ht="23.1" customHeight="1" spans="1:7">
      <c r="A123" s="157" t="s">
        <v>313</v>
      </c>
      <c r="B123" s="363" t="s">
        <v>314</v>
      </c>
      <c r="C123" s="158">
        <f>SUM(C124:C134)</f>
        <v>0</v>
      </c>
      <c r="D123" s="158">
        <f>SUM(D124:D134)</f>
        <v>0</v>
      </c>
      <c r="E123" s="158">
        <f>SUM(E124:E134)</f>
        <v>0</v>
      </c>
      <c r="F123" s="361">
        <f>IF(ISERROR(E123/C123),,E123/C123)</f>
        <v>0</v>
      </c>
      <c r="G123" s="362"/>
    </row>
    <row r="124" ht="23.1" customHeight="1" spans="1:7">
      <c r="A124" s="189" t="s">
        <v>315</v>
      </c>
      <c r="B124" s="189" t="s">
        <v>129</v>
      </c>
      <c r="C124" s="160"/>
      <c r="D124" s="160"/>
      <c r="E124" s="160"/>
      <c r="F124" s="361"/>
      <c r="G124" s="362"/>
    </row>
    <row r="125" ht="23.1" customHeight="1" spans="1:7">
      <c r="A125" s="189" t="s">
        <v>316</v>
      </c>
      <c r="B125" s="189" t="s">
        <v>131</v>
      </c>
      <c r="C125" s="160"/>
      <c r="D125" s="160"/>
      <c r="E125" s="160"/>
      <c r="F125" s="361"/>
      <c r="G125" s="362"/>
    </row>
    <row r="126" ht="23.1" customHeight="1" spans="1:7">
      <c r="A126" s="189" t="s">
        <v>317</v>
      </c>
      <c r="B126" s="189" t="s">
        <v>133</v>
      </c>
      <c r="C126" s="160"/>
      <c r="D126" s="160"/>
      <c r="E126" s="160"/>
      <c r="F126" s="361"/>
      <c r="G126" s="362"/>
    </row>
    <row r="127" ht="23.1" customHeight="1" spans="1:7">
      <c r="A127" s="189" t="s">
        <v>318</v>
      </c>
      <c r="B127" s="189" t="s">
        <v>319</v>
      </c>
      <c r="C127" s="160"/>
      <c r="D127" s="160"/>
      <c r="E127" s="160"/>
      <c r="F127" s="361"/>
      <c r="G127" s="362"/>
    </row>
    <row r="128" ht="23.1" customHeight="1" spans="1:7">
      <c r="A128" s="189" t="s">
        <v>320</v>
      </c>
      <c r="B128" s="189" t="s">
        <v>321</v>
      </c>
      <c r="C128" s="160"/>
      <c r="D128" s="160"/>
      <c r="E128" s="160"/>
      <c r="F128" s="361"/>
      <c r="G128" s="362"/>
    </row>
    <row r="129" ht="23.1" customHeight="1" spans="1:7">
      <c r="A129" s="189" t="s">
        <v>322</v>
      </c>
      <c r="B129" s="189" t="s">
        <v>323</v>
      </c>
      <c r="C129" s="160"/>
      <c r="D129" s="160"/>
      <c r="E129" s="160"/>
      <c r="F129" s="361"/>
      <c r="G129" s="362"/>
    </row>
    <row r="130" ht="23.1" customHeight="1" spans="1:7">
      <c r="A130" s="189" t="s">
        <v>324</v>
      </c>
      <c r="B130" s="189" t="s">
        <v>325</v>
      </c>
      <c r="C130" s="160"/>
      <c r="D130" s="160"/>
      <c r="E130" s="160"/>
      <c r="F130" s="361"/>
      <c r="G130" s="362"/>
    </row>
    <row r="131" ht="23.1" customHeight="1" spans="1:7">
      <c r="A131" s="189" t="s">
        <v>326</v>
      </c>
      <c r="B131" s="189" t="s">
        <v>327</v>
      </c>
      <c r="C131" s="160"/>
      <c r="D131" s="160"/>
      <c r="E131" s="160"/>
      <c r="F131" s="361"/>
      <c r="G131" s="362"/>
    </row>
    <row r="132" ht="23.1" customHeight="1" spans="1:7">
      <c r="A132" s="189" t="s">
        <v>328</v>
      </c>
      <c r="B132" s="189" t="s">
        <v>329</v>
      </c>
      <c r="C132" s="160"/>
      <c r="D132" s="160"/>
      <c r="E132" s="160"/>
      <c r="F132" s="361"/>
      <c r="G132" s="362"/>
    </row>
    <row r="133" ht="23.1" customHeight="1" spans="1:7">
      <c r="A133" s="189" t="s">
        <v>330</v>
      </c>
      <c r="B133" s="189" t="s">
        <v>147</v>
      </c>
      <c r="C133" s="160"/>
      <c r="D133" s="160"/>
      <c r="E133" s="160"/>
      <c r="F133" s="361"/>
      <c r="G133" s="362"/>
    </row>
    <row r="134" ht="23.1" customHeight="1" spans="1:7">
      <c r="A134" s="189" t="s">
        <v>331</v>
      </c>
      <c r="B134" s="189" t="s">
        <v>332</v>
      </c>
      <c r="C134" s="160"/>
      <c r="D134" s="160"/>
      <c r="E134" s="160"/>
      <c r="F134" s="361"/>
      <c r="G134" s="362"/>
    </row>
    <row r="135" ht="23.1" customHeight="1" spans="1:7">
      <c r="A135" s="157" t="s">
        <v>333</v>
      </c>
      <c r="B135" s="363" t="s">
        <v>334</v>
      </c>
      <c r="C135" s="158">
        <f>SUM(C136:C141)</f>
        <v>217</v>
      </c>
      <c r="D135" s="158">
        <f>SUM(D136:D141)</f>
        <v>119</v>
      </c>
      <c r="E135" s="158">
        <f>SUM(E136:E141)</f>
        <v>156</v>
      </c>
      <c r="F135" s="361">
        <f>IF(ISERROR(E135/C135),,E135/C135)</f>
        <v>0.71889400921659</v>
      </c>
      <c r="G135" s="362">
        <f>E135/D135*100%</f>
        <v>1.3109243697479</v>
      </c>
    </row>
    <row r="136" ht="23.1" customHeight="1" spans="1:7">
      <c r="A136" s="189" t="s">
        <v>335</v>
      </c>
      <c r="B136" s="189" t="s">
        <v>129</v>
      </c>
      <c r="C136" s="160">
        <v>105</v>
      </c>
      <c r="D136" s="160">
        <v>99</v>
      </c>
      <c r="E136" s="160">
        <v>116</v>
      </c>
      <c r="F136" s="361">
        <f>IF(ISERROR(E136/C136),,E136/C136)</f>
        <v>1.1047619047619</v>
      </c>
      <c r="G136" s="362">
        <f>E136/D136*100%</f>
        <v>1.17171717171717</v>
      </c>
    </row>
    <row r="137" ht="23.1" customHeight="1" spans="1:7">
      <c r="A137" s="189" t="s">
        <v>336</v>
      </c>
      <c r="B137" s="189" t="s">
        <v>131</v>
      </c>
      <c r="C137" s="160" t="s">
        <v>47</v>
      </c>
      <c r="D137" s="160" t="s">
        <v>47</v>
      </c>
      <c r="E137" s="160" t="s">
        <v>47</v>
      </c>
      <c r="F137" s="361"/>
      <c r="G137" s="362"/>
    </row>
    <row r="138" ht="23.1" customHeight="1" spans="1:7">
      <c r="A138" s="189" t="s">
        <v>337</v>
      </c>
      <c r="B138" s="189" t="s">
        <v>133</v>
      </c>
      <c r="C138" s="160" t="s">
        <v>47</v>
      </c>
      <c r="D138" s="160" t="s">
        <v>47</v>
      </c>
      <c r="E138" s="160" t="s">
        <v>47</v>
      </c>
      <c r="F138" s="361"/>
      <c r="G138" s="362"/>
    </row>
    <row r="139" ht="23.1" customHeight="1" spans="1:7">
      <c r="A139" s="189" t="s">
        <v>338</v>
      </c>
      <c r="B139" s="189" t="s">
        <v>339</v>
      </c>
      <c r="C139" s="160">
        <v>112</v>
      </c>
      <c r="D139" s="160">
        <v>20</v>
      </c>
      <c r="E139" s="160">
        <v>40</v>
      </c>
      <c r="F139" s="361">
        <f>IF(ISERROR(E139/C139),,E139/C139)</f>
        <v>0.357142857142857</v>
      </c>
      <c r="G139" s="362">
        <f>E139/D139*100%</f>
        <v>2</v>
      </c>
    </row>
    <row r="140" ht="23.1" customHeight="1" spans="1:7">
      <c r="A140" s="189" t="s">
        <v>340</v>
      </c>
      <c r="B140" s="189" t="s">
        <v>147</v>
      </c>
      <c r="C140" s="160" t="s">
        <v>47</v>
      </c>
      <c r="D140" s="160" t="s">
        <v>47</v>
      </c>
      <c r="E140" s="160" t="s">
        <v>47</v>
      </c>
      <c r="F140" s="361"/>
      <c r="G140" s="362"/>
    </row>
    <row r="141" ht="23.1" customHeight="1" spans="1:7">
      <c r="A141" s="189" t="s">
        <v>341</v>
      </c>
      <c r="B141" s="189" t="s">
        <v>342</v>
      </c>
      <c r="C141" s="160" t="s">
        <v>47</v>
      </c>
      <c r="D141" s="160" t="s">
        <v>47</v>
      </c>
      <c r="E141" s="160" t="s">
        <v>47</v>
      </c>
      <c r="F141" s="361"/>
      <c r="G141" s="362"/>
    </row>
    <row r="142" ht="23.1" customHeight="1" spans="1:7">
      <c r="A142" s="157" t="s">
        <v>343</v>
      </c>
      <c r="B142" s="363" t="s">
        <v>344</v>
      </c>
      <c r="C142" s="158">
        <f>SUM(C143:C149)</f>
        <v>0</v>
      </c>
      <c r="D142" s="158">
        <f>SUM(D143:D149)</f>
        <v>0</v>
      </c>
      <c r="E142" s="158">
        <f>SUM(E143:E149)</f>
        <v>0</v>
      </c>
      <c r="F142" s="361">
        <f>IF(ISERROR(E142/C142),,E142/C142)</f>
        <v>0</v>
      </c>
      <c r="G142" s="362"/>
    </row>
    <row r="143" ht="23.1" customHeight="1" spans="1:7">
      <c r="A143" s="189" t="s">
        <v>345</v>
      </c>
      <c r="B143" s="189" t="s">
        <v>129</v>
      </c>
      <c r="C143" s="160"/>
      <c r="D143" s="160"/>
      <c r="E143" s="160"/>
      <c r="F143" s="361"/>
      <c r="G143" s="362"/>
    </row>
    <row r="144" ht="23.1" customHeight="1" spans="1:7">
      <c r="A144" s="189" t="s">
        <v>346</v>
      </c>
      <c r="B144" s="189" t="s">
        <v>131</v>
      </c>
      <c r="C144" s="160"/>
      <c r="D144" s="160"/>
      <c r="E144" s="160"/>
      <c r="F144" s="361"/>
      <c r="G144" s="362"/>
    </row>
    <row r="145" ht="23.1" customHeight="1" spans="1:7">
      <c r="A145" s="189" t="s">
        <v>347</v>
      </c>
      <c r="B145" s="189" t="s">
        <v>133</v>
      </c>
      <c r="C145" s="160"/>
      <c r="D145" s="160"/>
      <c r="E145" s="160"/>
      <c r="F145" s="361"/>
      <c r="G145" s="362"/>
    </row>
    <row r="146" ht="23.1" customHeight="1" spans="1:7">
      <c r="A146" s="189" t="s">
        <v>348</v>
      </c>
      <c r="B146" s="189" t="s">
        <v>349</v>
      </c>
      <c r="C146" s="160"/>
      <c r="D146" s="160"/>
      <c r="E146" s="160"/>
      <c r="F146" s="361"/>
      <c r="G146" s="362"/>
    </row>
    <row r="147" ht="23.1" customHeight="1" spans="1:7">
      <c r="A147" s="189" t="s">
        <v>350</v>
      </c>
      <c r="B147" s="189" t="s">
        <v>351</v>
      </c>
      <c r="C147" s="160"/>
      <c r="D147" s="160"/>
      <c r="E147" s="160"/>
      <c r="F147" s="361"/>
      <c r="G147" s="362"/>
    </row>
    <row r="148" ht="23.1" customHeight="1" spans="1:7">
      <c r="A148" s="189" t="s">
        <v>352</v>
      </c>
      <c r="B148" s="189" t="s">
        <v>147</v>
      </c>
      <c r="C148" s="160"/>
      <c r="D148" s="160"/>
      <c r="E148" s="160"/>
      <c r="F148" s="361"/>
      <c r="G148" s="362"/>
    </row>
    <row r="149" ht="23.1" customHeight="1" spans="1:7">
      <c r="A149" s="189" t="s">
        <v>353</v>
      </c>
      <c r="B149" s="189" t="s">
        <v>354</v>
      </c>
      <c r="C149" s="160"/>
      <c r="D149" s="160"/>
      <c r="E149" s="160"/>
      <c r="F149" s="361"/>
      <c r="G149" s="362"/>
    </row>
    <row r="150" ht="23.1" customHeight="1" spans="1:7">
      <c r="A150" s="157" t="s">
        <v>355</v>
      </c>
      <c r="B150" s="363" t="s">
        <v>356</v>
      </c>
      <c r="C150" s="158">
        <f>SUM(C151:C155)</f>
        <v>186</v>
      </c>
      <c r="D150" s="158">
        <f>SUM(D151:D155)</f>
        <v>160</v>
      </c>
      <c r="E150" s="158">
        <f>SUM(E151:E155)</f>
        <v>197</v>
      </c>
      <c r="F150" s="361">
        <f>IF(ISERROR(E150/C150),,E150/C150)</f>
        <v>1.05913978494624</v>
      </c>
      <c r="G150" s="362">
        <f>E150/D150*100%</f>
        <v>1.23125</v>
      </c>
    </row>
    <row r="151" ht="23.1" customHeight="1" spans="1:7">
      <c r="A151" s="189" t="s">
        <v>357</v>
      </c>
      <c r="B151" s="189" t="s">
        <v>129</v>
      </c>
      <c r="C151" s="160">
        <v>103</v>
      </c>
      <c r="D151" s="160">
        <v>118</v>
      </c>
      <c r="E151" s="160">
        <v>130</v>
      </c>
      <c r="F151" s="361">
        <f>IF(ISERROR(E151/C151),,E151/C151)</f>
        <v>1.2621359223301</v>
      </c>
      <c r="G151" s="362">
        <f>E151/D151*100%</f>
        <v>1.10169491525424</v>
      </c>
    </row>
    <row r="152" ht="23.1" customHeight="1" spans="1:7">
      <c r="A152" s="189" t="s">
        <v>358</v>
      </c>
      <c r="B152" s="189" t="s">
        <v>131</v>
      </c>
      <c r="C152" s="160" t="s">
        <v>47</v>
      </c>
      <c r="D152" s="160" t="s">
        <v>47</v>
      </c>
      <c r="E152" s="160" t="s">
        <v>47</v>
      </c>
      <c r="F152" s="361"/>
      <c r="G152" s="362"/>
    </row>
    <row r="153" ht="23.1" customHeight="1" spans="1:7">
      <c r="A153" s="189" t="s">
        <v>359</v>
      </c>
      <c r="B153" s="189" t="s">
        <v>133</v>
      </c>
      <c r="C153" s="160" t="s">
        <v>47</v>
      </c>
      <c r="D153" s="160" t="s">
        <v>47</v>
      </c>
      <c r="E153" s="160" t="s">
        <v>47</v>
      </c>
      <c r="F153" s="361"/>
      <c r="G153" s="362"/>
    </row>
    <row r="154" ht="23.1" customHeight="1" spans="1:7">
      <c r="A154" s="189" t="s">
        <v>360</v>
      </c>
      <c r="B154" s="189" t="s">
        <v>361</v>
      </c>
      <c r="C154" s="160">
        <v>77</v>
      </c>
      <c r="D154" s="160">
        <v>42</v>
      </c>
      <c r="E154" s="160">
        <v>67</v>
      </c>
      <c r="F154" s="361">
        <f>IF(ISERROR(E154/C154),,E154/C154)</f>
        <v>0.87012987012987</v>
      </c>
      <c r="G154" s="362">
        <f>E154/D154*100%</f>
        <v>1.5952380952381</v>
      </c>
    </row>
    <row r="155" ht="23.1" customHeight="1" spans="1:7">
      <c r="A155" s="189" t="s">
        <v>362</v>
      </c>
      <c r="B155" s="189" t="s">
        <v>363</v>
      </c>
      <c r="C155" s="160">
        <v>6</v>
      </c>
      <c r="D155" s="160" t="s">
        <v>47</v>
      </c>
      <c r="E155" s="160" t="s">
        <v>47</v>
      </c>
      <c r="F155" s="361">
        <f>IF(ISERROR(E155/C155),,E155/C155)</f>
        <v>0</v>
      </c>
      <c r="G155" s="362"/>
    </row>
    <row r="156" ht="23.1" customHeight="1" spans="1:7">
      <c r="A156" s="157" t="s">
        <v>364</v>
      </c>
      <c r="B156" s="363" t="s">
        <v>365</v>
      </c>
      <c r="C156" s="158">
        <f>SUM(C157:C162)</f>
        <v>86</v>
      </c>
      <c r="D156" s="158">
        <f>SUM(D157:D162)</f>
        <v>85</v>
      </c>
      <c r="E156" s="158">
        <f>SUM(E157:E162)</f>
        <v>85</v>
      </c>
      <c r="F156" s="361">
        <f>IF(ISERROR(E156/C156),,E156/C156)</f>
        <v>0.988372093023256</v>
      </c>
      <c r="G156" s="362">
        <f>E156/D156*100%</f>
        <v>1</v>
      </c>
    </row>
    <row r="157" ht="23.1" customHeight="1" spans="1:7">
      <c r="A157" s="189" t="s">
        <v>366</v>
      </c>
      <c r="B157" s="189" t="s">
        <v>129</v>
      </c>
      <c r="C157" s="160">
        <v>84</v>
      </c>
      <c r="D157" s="160">
        <v>84</v>
      </c>
      <c r="E157" s="160">
        <v>85</v>
      </c>
      <c r="F157" s="361">
        <f>IF(ISERROR(E157/C157),,E157/C157)</f>
        <v>1.01190476190476</v>
      </c>
      <c r="G157" s="362">
        <f>E157/D157*100%</f>
        <v>1.01190476190476</v>
      </c>
    </row>
    <row r="158" ht="23.1" customHeight="1" spans="1:7">
      <c r="A158" s="189" t="s">
        <v>367</v>
      </c>
      <c r="B158" s="189" t="s">
        <v>131</v>
      </c>
      <c r="C158" s="160" t="s">
        <v>47</v>
      </c>
      <c r="D158" s="160" t="s">
        <v>47</v>
      </c>
      <c r="E158" s="160" t="s">
        <v>47</v>
      </c>
      <c r="F158" s="361"/>
      <c r="G158" s="362"/>
    </row>
    <row r="159" ht="23.1" customHeight="1" spans="1:7">
      <c r="A159" s="189" t="s">
        <v>368</v>
      </c>
      <c r="B159" s="189" t="s">
        <v>133</v>
      </c>
      <c r="C159" s="160" t="s">
        <v>47</v>
      </c>
      <c r="D159" s="160" t="s">
        <v>47</v>
      </c>
      <c r="E159" s="160" t="s">
        <v>47</v>
      </c>
      <c r="F159" s="361"/>
      <c r="G159" s="362"/>
    </row>
    <row r="160" ht="23.1" customHeight="1" spans="1:7">
      <c r="A160" s="189" t="s">
        <v>369</v>
      </c>
      <c r="B160" s="189" t="s">
        <v>160</v>
      </c>
      <c r="C160" s="160" t="s">
        <v>47</v>
      </c>
      <c r="D160" s="364" t="s">
        <v>47</v>
      </c>
      <c r="E160" s="364" t="s">
        <v>47</v>
      </c>
      <c r="F160" s="361"/>
      <c r="G160" s="362"/>
    </row>
    <row r="161" ht="23.1" customHeight="1" spans="1:7">
      <c r="A161" s="189" t="s">
        <v>370</v>
      </c>
      <c r="B161" s="189" t="s">
        <v>147</v>
      </c>
      <c r="C161" s="160" t="s">
        <v>47</v>
      </c>
      <c r="D161" s="160" t="s">
        <v>47</v>
      </c>
      <c r="E161" s="160" t="s">
        <v>47</v>
      </c>
      <c r="F161" s="361"/>
      <c r="G161" s="362"/>
    </row>
    <row r="162" ht="23.1" customHeight="1" spans="1:7">
      <c r="A162" s="189" t="s">
        <v>371</v>
      </c>
      <c r="B162" s="189" t="s">
        <v>372</v>
      </c>
      <c r="C162" s="160">
        <v>2</v>
      </c>
      <c r="D162" s="160">
        <v>1</v>
      </c>
      <c r="E162" s="160" t="s">
        <v>47</v>
      </c>
      <c r="F162" s="361"/>
      <c r="G162" s="362"/>
    </row>
    <row r="163" ht="23.1" customHeight="1" spans="1:7">
      <c r="A163" s="157" t="s">
        <v>373</v>
      </c>
      <c r="B163" s="363" t="s">
        <v>374</v>
      </c>
      <c r="C163" s="158">
        <f>SUM(C164:C169)</f>
        <v>742</v>
      </c>
      <c r="D163" s="158">
        <f>SUM(D164:D169)</f>
        <v>629</v>
      </c>
      <c r="E163" s="158">
        <f>SUM(E164:E169)</f>
        <v>758</v>
      </c>
      <c r="F163" s="361">
        <f>IF(ISERROR(E163/C163),,E163/C163)</f>
        <v>1.02156334231806</v>
      </c>
      <c r="G163" s="362">
        <f>E163/D163*100%</f>
        <v>1.20508744038156</v>
      </c>
    </row>
    <row r="164" ht="23.1" customHeight="1" spans="1:7">
      <c r="A164" s="189" t="s">
        <v>375</v>
      </c>
      <c r="B164" s="189" t="s">
        <v>129</v>
      </c>
      <c r="C164" s="160">
        <v>296</v>
      </c>
      <c r="D164" s="160">
        <v>307</v>
      </c>
      <c r="E164" s="160">
        <v>306</v>
      </c>
      <c r="F164" s="361">
        <f>IF(ISERROR(E164/C164),,E164/C164)</f>
        <v>1.03378378378378</v>
      </c>
      <c r="G164" s="362">
        <f>E164/D164*100%</f>
        <v>0.996742671009772</v>
      </c>
    </row>
    <row r="165" ht="23.1" customHeight="1" spans="1:7">
      <c r="A165" s="189" t="s">
        <v>376</v>
      </c>
      <c r="B165" s="189" t="s">
        <v>131</v>
      </c>
      <c r="C165" s="160">
        <v>10</v>
      </c>
      <c r="D165" s="160">
        <v>10</v>
      </c>
      <c r="E165" s="160">
        <v>4</v>
      </c>
      <c r="F165" s="361">
        <f>IF(ISERROR(E165/C165),,E165/C165)</f>
        <v>0.4</v>
      </c>
      <c r="G165" s="362">
        <f>E165/D165*100%</f>
        <v>0.4</v>
      </c>
    </row>
    <row r="166" ht="23.1" customHeight="1" spans="1:7">
      <c r="A166" s="189" t="s">
        <v>377</v>
      </c>
      <c r="B166" s="189" t="s">
        <v>133</v>
      </c>
      <c r="C166" s="160" t="s">
        <v>47</v>
      </c>
      <c r="D166" s="160" t="s">
        <v>47</v>
      </c>
      <c r="E166" s="160" t="s">
        <v>47</v>
      </c>
      <c r="F166" s="361"/>
      <c r="G166" s="362"/>
    </row>
    <row r="167" ht="23.1" customHeight="1" spans="1:7">
      <c r="A167" s="189" t="s">
        <v>378</v>
      </c>
      <c r="B167" s="189" t="s">
        <v>379</v>
      </c>
      <c r="C167" s="160">
        <v>100</v>
      </c>
      <c r="D167" s="160">
        <v>45</v>
      </c>
      <c r="E167" s="160">
        <v>100</v>
      </c>
      <c r="F167" s="361">
        <f>IF(ISERROR(E167/C167),,E167/C167)</f>
        <v>1</v>
      </c>
      <c r="G167" s="362">
        <f>E167/D167*100%</f>
        <v>2.22222222222222</v>
      </c>
    </row>
    <row r="168" ht="23.1" customHeight="1" spans="1:7">
      <c r="A168" s="189" t="s">
        <v>380</v>
      </c>
      <c r="B168" s="189" t="s">
        <v>147</v>
      </c>
      <c r="C168" s="160" t="s">
        <v>47</v>
      </c>
      <c r="D168" s="160" t="s">
        <v>47</v>
      </c>
      <c r="E168" s="160" t="s">
        <v>47</v>
      </c>
      <c r="F168" s="361">
        <f>IF(ISERROR(E168/C168),,E168/C168)</f>
        <v>0</v>
      </c>
      <c r="G168" s="362"/>
    </row>
    <row r="169" ht="23.1" customHeight="1" spans="1:7">
      <c r="A169" s="189" t="s">
        <v>381</v>
      </c>
      <c r="B169" s="189" t="s">
        <v>382</v>
      </c>
      <c r="C169" s="160">
        <v>336</v>
      </c>
      <c r="D169" s="160">
        <v>267</v>
      </c>
      <c r="E169" s="160">
        <v>348</v>
      </c>
      <c r="F169" s="361">
        <f>IF(ISERROR(E169/C169),,E169/C169)</f>
        <v>1.03571428571429</v>
      </c>
      <c r="G169" s="362">
        <f>E169/D169*100%</f>
        <v>1.30337078651685</v>
      </c>
    </row>
    <row r="170" ht="23.1" customHeight="1" spans="1:7">
      <c r="A170" s="157" t="s">
        <v>383</v>
      </c>
      <c r="B170" s="363" t="s">
        <v>384</v>
      </c>
      <c r="C170" s="158">
        <f>SUM(C171:C176)</f>
        <v>1575</v>
      </c>
      <c r="D170" s="158">
        <f>SUM(D171:D176)</f>
        <v>1307</v>
      </c>
      <c r="E170" s="158">
        <f>SUM(E171:E176)</f>
        <v>1647</v>
      </c>
      <c r="F170" s="361">
        <f>IF(ISERROR(E170/C170),,E170/C170)</f>
        <v>1.04571428571429</v>
      </c>
      <c r="G170" s="362">
        <f>E170/D170*100%</f>
        <v>1.2601377199694</v>
      </c>
    </row>
    <row r="171" ht="23.1" customHeight="1" spans="1:7">
      <c r="A171" s="189" t="s">
        <v>385</v>
      </c>
      <c r="B171" s="189" t="s">
        <v>129</v>
      </c>
      <c r="C171" s="160">
        <v>1220</v>
      </c>
      <c r="D171" s="160">
        <v>1225</v>
      </c>
      <c r="E171" s="160">
        <v>1214</v>
      </c>
      <c r="F171" s="361">
        <f>IF(ISERROR(E171/C171),,E171/C171)</f>
        <v>0.995081967213115</v>
      </c>
      <c r="G171" s="362">
        <f>E171/D171*100%</f>
        <v>0.991020408163265</v>
      </c>
    </row>
    <row r="172" ht="23.1" customHeight="1" spans="1:7">
      <c r="A172" s="189" t="s">
        <v>386</v>
      </c>
      <c r="B172" s="189" t="s">
        <v>131</v>
      </c>
      <c r="C172" s="160" t="s">
        <v>47</v>
      </c>
      <c r="D172" s="160" t="s">
        <v>47</v>
      </c>
      <c r="E172" s="160" t="s">
        <v>47</v>
      </c>
      <c r="F172" s="361"/>
      <c r="G172" s="362"/>
    </row>
    <row r="173" ht="23.1" customHeight="1" spans="1:7">
      <c r="A173" s="189" t="s">
        <v>387</v>
      </c>
      <c r="B173" s="189" t="s">
        <v>133</v>
      </c>
      <c r="C173" s="160" t="s">
        <v>47</v>
      </c>
      <c r="D173" s="160" t="s">
        <v>47</v>
      </c>
      <c r="E173" s="160" t="s">
        <v>47</v>
      </c>
      <c r="F173" s="361"/>
      <c r="G173" s="362"/>
    </row>
    <row r="174" ht="23.1" customHeight="1" spans="1:7">
      <c r="A174" s="189" t="s">
        <v>388</v>
      </c>
      <c r="B174" s="189" t="s">
        <v>389</v>
      </c>
      <c r="C174" s="160" t="s">
        <v>47</v>
      </c>
      <c r="D174" s="160" t="s">
        <v>47</v>
      </c>
      <c r="E174" s="160" t="s">
        <v>47</v>
      </c>
      <c r="F174" s="361"/>
      <c r="G174" s="362"/>
    </row>
    <row r="175" ht="23.1" customHeight="1" spans="1:7">
      <c r="A175" s="189" t="s">
        <v>390</v>
      </c>
      <c r="B175" s="189" t="s">
        <v>147</v>
      </c>
      <c r="C175" s="160" t="s">
        <v>47</v>
      </c>
      <c r="D175" s="160" t="s">
        <v>47</v>
      </c>
      <c r="E175" s="160" t="s">
        <v>47</v>
      </c>
      <c r="F175" s="361"/>
      <c r="G175" s="362"/>
    </row>
    <row r="176" ht="23.1" customHeight="1" spans="1:7">
      <c r="A176" s="189" t="s">
        <v>391</v>
      </c>
      <c r="B176" s="189" t="s">
        <v>392</v>
      </c>
      <c r="C176" s="160">
        <v>355</v>
      </c>
      <c r="D176" s="160">
        <v>82</v>
      </c>
      <c r="E176" s="160">
        <v>433</v>
      </c>
      <c r="F176" s="361">
        <f>IF(ISERROR(E176/C176),,E176/C176)</f>
        <v>1.21971830985915</v>
      </c>
      <c r="G176" s="362">
        <f>E176/D176*100%</f>
        <v>5.28048780487805</v>
      </c>
    </row>
    <row r="177" ht="23.1" customHeight="1" spans="1:7">
      <c r="A177" s="157" t="s">
        <v>393</v>
      </c>
      <c r="B177" s="363" t="s">
        <v>394</v>
      </c>
      <c r="C177" s="158">
        <f>SUM(C178:C183)</f>
        <v>787</v>
      </c>
      <c r="D177" s="158">
        <f>SUM(D178:D183)</f>
        <v>808</v>
      </c>
      <c r="E177" s="158">
        <f>SUM(E178:E183)</f>
        <v>792</v>
      </c>
      <c r="F177" s="361">
        <f>IF(ISERROR(E177/C177),,E177/C177)</f>
        <v>1.00635324015248</v>
      </c>
      <c r="G177" s="362">
        <f>E177/D177*100%</f>
        <v>0.98019801980198</v>
      </c>
    </row>
    <row r="178" ht="23.1" customHeight="1" spans="1:7">
      <c r="A178" s="189" t="s">
        <v>395</v>
      </c>
      <c r="B178" s="189" t="s">
        <v>129</v>
      </c>
      <c r="C178" s="160">
        <v>377</v>
      </c>
      <c r="D178" s="160">
        <v>377</v>
      </c>
      <c r="E178" s="160">
        <v>374</v>
      </c>
      <c r="F178" s="361">
        <f>IF(ISERROR(E178/C178),,E178/C178)</f>
        <v>0.992042440318302</v>
      </c>
      <c r="G178" s="362">
        <f>E178/D178*100%</f>
        <v>0.992042440318302</v>
      </c>
    </row>
    <row r="179" ht="23.1" customHeight="1" spans="1:7">
      <c r="A179" s="189" t="s">
        <v>396</v>
      </c>
      <c r="B179" s="189" t="s">
        <v>131</v>
      </c>
      <c r="C179" s="160" t="s">
        <v>47</v>
      </c>
      <c r="D179" s="160" t="s">
        <v>47</v>
      </c>
      <c r="E179" s="160" t="s">
        <v>47</v>
      </c>
      <c r="F179" s="361"/>
      <c r="G179" s="362"/>
    </row>
    <row r="180" ht="23.1" customHeight="1" spans="1:7">
      <c r="A180" s="189" t="s">
        <v>397</v>
      </c>
      <c r="B180" s="189" t="s">
        <v>133</v>
      </c>
      <c r="C180" s="160" t="s">
        <v>47</v>
      </c>
      <c r="D180" s="160" t="s">
        <v>47</v>
      </c>
      <c r="E180" s="160" t="s">
        <v>47</v>
      </c>
      <c r="F180" s="361"/>
      <c r="G180" s="362"/>
    </row>
    <row r="181" ht="23.1" customHeight="1" spans="1:7">
      <c r="A181" s="189" t="s">
        <v>398</v>
      </c>
      <c r="B181" s="189" t="s">
        <v>399</v>
      </c>
      <c r="C181" s="160" t="s">
        <v>47</v>
      </c>
      <c r="D181" s="160" t="s">
        <v>47</v>
      </c>
      <c r="E181" s="160" t="s">
        <v>47</v>
      </c>
      <c r="F181" s="361"/>
      <c r="G181" s="362"/>
    </row>
    <row r="182" ht="23.1" customHeight="1" spans="1:7">
      <c r="A182" s="189" t="s">
        <v>400</v>
      </c>
      <c r="B182" s="189" t="s">
        <v>147</v>
      </c>
      <c r="C182" s="160" t="s">
        <v>47</v>
      </c>
      <c r="D182" s="160" t="s">
        <v>47</v>
      </c>
      <c r="E182" s="160" t="s">
        <v>47</v>
      </c>
      <c r="F182" s="361"/>
      <c r="G182" s="362"/>
    </row>
    <row r="183" ht="23.1" customHeight="1" spans="1:7">
      <c r="A183" s="189" t="s">
        <v>401</v>
      </c>
      <c r="B183" s="189" t="s">
        <v>402</v>
      </c>
      <c r="C183" s="160">
        <v>410</v>
      </c>
      <c r="D183" s="160">
        <v>431</v>
      </c>
      <c r="E183" s="160">
        <v>418</v>
      </c>
      <c r="F183" s="361">
        <f>IF(ISERROR(E183/C183),,E183/C183)</f>
        <v>1.01951219512195</v>
      </c>
      <c r="G183" s="362">
        <f>E183/D183*100%</f>
        <v>0.969837587006961</v>
      </c>
    </row>
    <row r="184" ht="23.1" customHeight="1" spans="1:7">
      <c r="A184" s="157" t="s">
        <v>403</v>
      </c>
      <c r="B184" s="363" t="s">
        <v>404</v>
      </c>
      <c r="C184" s="158">
        <f>SUM(C185:C190)</f>
        <v>291</v>
      </c>
      <c r="D184" s="158">
        <f>SUM(D185:D190)</f>
        <v>419</v>
      </c>
      <c r="E184" s="158">
        <f>SUM(E185:E190)</f>
        <v>415</v>
      </c>
      <c r="F184" s="361">
        <f>IF(ISERROR(E184/C184),,E184/C184)</f>
        <v>1.42611683848797</v>
      </c>
      <c r="G184" s="362">
        <f>E184/D184*100%</f>
        <v>0.990453460620525</v>
      </c>
    </row>
    <row r="185" ht="23.1" customHeight="1" spans="1:7">
      <c r="A185" s="189" t="s">
        <v>405</v>
      </c>
      <c r="B185" s="189" t="s">
        <v>129</v>
      </c>
      <c r="C185" s="160">
        <v>190</v>
      </c>
      <c r="D185" s="160">
        <v>188</v>
      </c>
      <c r="E185" s="160">
        <v>189</v>
      </c>
      <c r="F185" s="361">
        <f>IF(ISERROR(E185/C185),,E185/C185)</f>
        <v>0.994736842105263</v>
      </c>
      <c r="G185" s="362">
        <f>E185/D185*100%</f>
        <v>1.00531914893617</v>
      </c>
    </row>
    <row r="186" ht="23.1" customHeight="1" spans="1:7">
      <c r="A186" s="189" t="s">
        <v>406</v>
      </c>
      <c r="B186" s="189" t="s">
        <v>131</v>
      </c>
      <c r="C186" s="160" t="s">
        <v>47</v>
      </c>
      <c r="D186" s="160" t="s">
        <v>47</v>
      </c>
      <c r="E186" s="160" t="s">
        <v>47</v>
      </c>
      <c r="F186" s="361"/>
      <c r="G186" s="362"/>
    </row>
    <row r="187" ht="23.1" customHeight="1" spans="1:7">
      <c r="A187" s="189" t="s">
        <v>407</v>
      </c>
      <c r="B187" s="189" t="s">
        <v>133</v>
      </c>
      <c r="C187" s="160" t="s">
        <v>47</v>
      </c>
      <c r="D187" s="160" t="s">
        <v>47</v>
      </c>
      <c r="E187" s="160" t="s">
        <v>47</v>
      </c>
      <c r="F187" s="361"/>
      <c r="G187" s="362"/>
    </row>
    <row r="188" ht="23.1" customHeight="1" spans="1:7">
      <c r="A188" s="189" t="s">
        <v>408</v>
      </c>
      <c r="B188" s="189" t="s">
        <v>409</v>
      </c>
      <c r="C188" s="160" t="s">
        <v>47</v>
      </c>
      <c r="D188" s="160" t="s">
        <v>47</v>
      </c>
      <c r="E188" s="160" t="s">
        <v>47</v>
      </c>
      <c r="F188" s="361"/>
      <c r="G188" s="362"/>
    </row>
    <row r="189" ht="23.1" customHeight="1" spans="1:7">
      <c r="A189" s="189" t="s">
        <v>410</v>
      </c>
      <c r="B189" s="189" t="s">
        <v>147</v>
      </c>
      <c r="C189" s="160" t="s">
        <v>47</v>
      </c>
      <c r="D189" s="160" t="s">
        <v>47</v>
      </c>
      <c r="E189" s="160" t="s">
        <v>47</v>
      </c>
      <c r="F189" s="361"/>
      <c r="G189" s="362"/>
    </row>
    <row r="190" ht="23.1" customHeight="1" spans="1:7">
      <c r="A190" s="189" t="s">
        <v>411</v>
      </c>
      <c r="B190" s="189" t="s">
        <v>412</v>
      </c>
      <c r="C190" s="160">
        <v>101</v>
      </c>
      <c r="D190" s="160">
        <v>231</v>
      </c>
      <c r="E190" s="160">
        <v>226</v>
      </c>
      <c r="F190" s="361">
        <f>IF(ISERROR(E190/C190),,E190/C190)</f>
        <v>2.23762376237624</v>
      </c>
      <c r="G190" s="362">
        <f>E190/D190*100%</f>
        <v>0.978354978354978</v>
      </c>
    </row>
    <row r="191" ht="23.1" customHeight="1" spans="1:7">
      <c r="A191" s="157" t="s">
        <v>413</v>
      </c>
      <c r="B191" s="363" t="s">
        <v>414</v>
      </c>
      <c r="C191" s="158">
        <f>SUM(C192:C198)</f>
        <v>118</v>
      </c>
      <c r="D191" s="158">
        <f>SUM(D192:D198)</f>
        <v>129</v>
      </c>
      <c r="E191" s="158">
        <f>SUM(E192:E198)</f>
        <v>126</v>
      </c>
      <c r="F191" s="361">
        <f>IF(ISERROR(E191/C191),,E191/C191)</f>
        <v>1.06779661016949</v>
      </c>
      <c r="G191" s="362">
        <f>E191/D191*100%</f>
        <v>0.976744186046512</v>
      </c>
    </row>
    <row r="192" ht="23.1" customHeight="1" spans="1:7">
      <c r="A192" s="189" t="s">
        <v>415</v>
      </c>
      <c r="B192" s="189" t="s">
        <v>129</v>
      </c>
      <c r="C192" s="160">
        <v>104</v>
      </c>
      <c r="D192" s="160">
        <v>112</v>
      </c>
      <c r="E192" s="160">
        <v>113</v>
      </c>
      <c r="F192" s="361">
        <f>IF(ISERROR(E192/C192),,E192/C192)</f>
        <v>1.08653846153846</v>
      </c>
      <c r="G192" s="362">
        <f>E192/D192*100%</f>
        <v>1.00892857142857</v>
      </c>
    </row>
    <row r="193" ht="23.1" customHeight="1" spans="1:7">
      <c r="A193" s="189" t="s">
        <v>416</v>
      </c>
      <c r="B193" s="189" t="s">
        <v>131</v>
      </c>
      <c r="C193" s="160" t="s">
        <v>47</v>
      </c>
      <c r="D193" s="160" t="s">
        <v>47</v>
      </c>
      <c r="E193" s="160" t="s">
        <v>47</v>
      </c>
      <c r="F193" s="361"/>
      <c r="G193" s="362"/>
    </row>
    <row r="194" ht="23.1" customHeight="1" spans="1:7">
      <c r="A194" s="189" t="s">
        <v>417</v>
      </c>
      <c r="B194" s="189" t="s">
        <v>133</v>
      </c>
      <c r="C194" s="160" t="s">
        <v>47</v>
      </c>
      <c r="D194" s="160" t="s">
        <v>47</v>
      </c>
      <c r="E194" s="160" t="s">
        <v>47</v>
      </c>
      <c r="F194" s="361"/>
      <c r="G194" s="362"/>
    </row>
    <row r="195" ht="23.1" customHeight="1" spans="1:7">
      <c r="A195" s="189" t="s">
        <v>418</v>
      </c>
      <c r="B195" s="189" t="s">
        <v>419</v>
      </c>
      <c r="C195" s="160">
        <v>7</v>
      </c>
      <c r="D195" s="160">
        <v>2</v>
      </c>
      <c r="E195" s="160">
        <v>4</v>
      </c>
      <c r="F195" s="361">
        <f>IF(ISERROR(E195/C195),,E195/C195)</f>
        <v>0.571428571428571</v>
      </c>
      <c r="G195" s="362">
        <f>E195/D195*100%</f>
        <v>2</v>
      </c>
    </row>
    <row r="196" ht="23.1" customHeight="1" spans="1:7">
      <c r="A196" s="189" t="s">
        <v>420</v>
      </c>
      <c r="B196" s="189" t="s">
        <v>421</v>
      </c>
      <c r="C196" s="160" t="s">
        <v>47</v>
      </c>
      <c r="D196" s="160" t="s">
        <v>47</v>
      </c>
      <c r="E196" s="160" t="s">
        <v>47</v>
      </c>
      <c r="F196" s="361"/>
      <c r="G196" s="362"/>
    </row>
    <row r="197" ht="23.1" customHeight="1" spans="1:7">
      <c r="A197" s="189" t="s">
        <v>422</v>
      </c>
      <c r="B197" s="189" t="s">
        <v>147</v>
      </c>
      <c r="C197" s="160" t="s">
        <v>47</v>
      </c>
      <c r="D197" s="160" t="s">
        <v>47</v>
      </c>
      <c r="E197" s="160" t="s">
        <v>47</v>
      </c>
      <c r="F197" s="361"/>
      <c r="G197" s="362"/>
    </row>
    <row r="198" ht="23.1" customHeight="1" spans="1:7">
      <c r="A198" s="189" t="s">
        <v>423</v>
      </c>
      <c r="B198" s="189" t="s">
        <v>424</v>
      </c>
      <c r="C198" s="160">
        <v>7</v>
      </c>
      <c r="D198" s="160">
        <v>15</v>
      </c>
      <c r="E198" s="160">
        <v>9</v>
      </c>
      <c r="F198" s="361">
        <f>IF(ISERROR(E198/C198),,E198/C198)</f>
        <v>1.28571428571429</v>
      </c>
      <c r="G198" s="362">
        <f>E198/D198*100%</f>
        <v>0.6</v>
      </c>
    </row>
    <row r="199" ht="23.1" customHeight="1" spans="1:7">
      <c r="A199" s="157" t="s">
        <v>425</v>
      </c>
      <c r="B199" s="363" t="s">
        <v>426</v>
      </c>
      <c r="C199" s="158">
        <f>SUM(C200:C204)</f>
        <v>0</v>
      </c>
      <c r="D199" s="158">
        <f>SUM(D200:D204)</f>
        <v>0</v>
      </c>
      <c r="E199" s="158">
        <f>SUM(E200:E204)</f>
        <v>0</v>
      </c>
      <c r="F199" s="361">
        <f>IF(ISERROR(E199/C199),,E199/C199)</f>
        <v>0</v>
      </c>
      <c r="G199" s="362"/>
    </row>
    <row r="200" ht="23.1" customHeight="1" spans="1:7">
      <c r="A200" s="189" t="s">
        <v>427</v>
      </c>
      <c r="B200" s="189" t="s">
        <v>129</v>
      </c>
      <c r="C200" s="160"/>
      <c r="D200" s="160"/>
      <c r="E200" s="160"/>
      <c r="F200" s="361"/>
      <c r="G200" s="362"/>
    </row>
    <row r="201" ht="23.1" customHeight="1" spans="1:7">
      <c r="A201" s="189" t="s">
        <v>428</v>
      </c>
      <c r="B201" s="189" t="s">
        <v>131</v>
      </c>
      <c r="C201" s="160"/>
      <c r="D201" s="160"/>
      <c r="E201" s="160"/>
      <c r="F201" s="361"/>
      <c r="G201" s="362"/>
    </row>
    <row r="202" ht="23.1" customHeight="1" spans="1:7">
      <c r="A202" s="189" t="s">
        <v>429</v>
      </c>
      <c r="B202" s="189" t="s">
        <v>133</v>
      </c>
      <c r="C202" s="160"/>
      <c r="D202" s="160"/>
      <c r="E202" s="160"/>
      <c r="F202" s="361"/>
      <c r="G202" s="362"/>
    </row>
    <row r="203" ht="23.1" customHeight="1" spans="1:7">
      <c r="A203" s="189" t="s">
        <v>430</v>
      </c>
      <c r="B203" s="189" t="s">
        <v>147</v>
      </c>
      <c r="C203" s="160"/>
      <c r="D203" s="160"/>
      <c r="E203" s="160"/>
      <c r="F203" s="361"/>
      <c r="G203" s="362"/>
    </row>
    <row r="204" ht="23.1" customHeight="1" spans="1:7">
      <c r="A204" s="189" t="s">
        <v>431</v>
      </c>
      <c r="B204" s="189" t="s">
        <v>432</v>
      </c>
      <c r="C204" s="160"/>
      <c r="D204" s="160"/>
      <c r="E204" s="160"/>
      <c r="F204" s="361"/>
      <c r="G204" s="362"/>
    </row>
    <row r="205" ht="23.1" customHeight="1" spans="1:7">
      <c r="A205" s="157" t="s">
        <v>433</v>
      </c>
      <c r="B205" s="363" t="s">
        <v>434</v>
      </c>
      <c r="C205" s="158">
        <f>SUM(C206:C210)</f>
        <v>100</v>
      </c>
      <c r="D205" s="158">
        <f>SUM(D206:D210)</f>
        <v>117</v>
      </c>
      <c r="E205" s="158">
        <f>SUM(E206:E210)</f>
        <v>102</v>
      </c>
      <c r="F205" s="361">
        <f>IF(ISERROR(E205/C205),,E205/C205)</f>
        <v>1.02</v>
      </c>
      <c r="G205" s="362">
        <f>E205/D205*100%</f>
        <v>0.871794871794872</v>
      </c>
    </row>
    <row r="206" ht="23.1" customHeight="1" spans="1:7">
      <c r="A206" s="189" t="s">
        <v>435</v>
      </c>
      <c r="B206" s="189" t="s">
        <v>129</v>
      </c>
      <c r="C206" s="160">
        <v>90</v>
      </c>
      <c r="D206" s="160">
        <v>91</v>
      </c>
      <c r="E206" s="160">
        <v>91</v>
      </c>
      <c r="F206" s="361">
        <f>IF(ISERROR(E206/C206),,E206/C206)</f>
        <v>1.01111111111111</v>
      </c>
      <c r="G206" s="362">
        <f>E206/D206*100%</f>
        <v>1</v>
      </c>
    </row>
    <row r="207" ht="23.1" customHeight="1" spans="1:7">
      <c r="A207" s="189" t="s">
        <v>436</v>
      </c>
      <c r="B207" s="189" t="s">
        <v>131</v>
      </c>
      <c r="C207" s="160" t="s">
        <v>47</v>
      </c>
      <c r="D207" s="160">
        <v>20</v>
      </c>
      <c r="E207" s="160" t="s">
        <v>47</v>
      </c>
      <c r="F207" s="361"/>
      <c r="G207" s="362"/>
    </row>
    <row r="208" ht="23.1" customHeight="1" spans="1:7">
      <c r="A208" s="189" t="s">
        <v>437</v>
      </c>
      <c r="B208" s="189" t="s">
        <v>133</v>
      </c>
      <c r="C208" s="160" t="s">
        <v>47</v>
      </c>
      <c r="D208" s="160" t="s">
        <v>47</v>
      </c>
      <c r="E208" s="160" t="s">
        <v>47</v>
      </c>
      <c r="F208" s="361"/>
      <c r="G208" s="362"/>
    </row>
    <row r="209" ht="23.1" customHeight="1" spans="1:7">
      <c r="A209" s="189" t="s">
        <v>438</v>
      </c>
      <c r="B209" s="189" t="s">
        <v>147</v>
      </c>
      <c r="C209" s="160" t="s">
        <v>47</v>
      </c>
      <c r="D209" s="160" t="s">
        <v>47</v>
      </c>
      <c r="E209" s="160" t="s">
        <v>47</v>
      </c>
      <c r="F209" s="361"/>
      <c r="G209" s="362"/>
    </row>
    <row r="210" ht="23.1" customHeight="1" spans="1:7">
      <c r="A210" s="189" t="s">
        <v>439</v>
      </c>
      <c r="B210" s="189" t="s">
        <v>434</v>
      </c>
      <c r="C210" s="160">
        <v>10</v>
      </c>
      <c r="D210" s="160">
        <v>6</v>
      </c>
      <c r="E210" s="160">
        <v>11</v>
      </c>
      <c r="F210" s="361">
        <f>IF(ISERROR(E210/C210),,E210/C210)</f>
        <v>1.1</v>
      </c>
      <c r="G210" s="362">
        <f>E210/D210*100%</f>
        <v>1.83333333333333</v>
      </c>
    </row>
    <row r="211" ht="23.1" customHeight="1" spans="1:7">
      <c r="A211" s="157" t="s">
        <v>440</v>
      </c>
      <c r="B211" s="363" t="s">
        <v>441</v>
      </c>
      <c r="C211" s="158">
        <f>SUM(C212:C217)</f>
        <v>0</v>
      </c>
      <c r="D211" s="158">
        <f>SUM(D212:D217)</f>
        <v>0</v>
      </c>
      <c r="E211" s="158">
        <f>SUM(E212:E217)</f>
        <v>0</v>
      </c>
      <c r="F211" s="361">
        <f>IF(ISERROR(E211/C211),,E211/C211)</f>
        <v>0</v>
      </c>
      <c r="G211" s="362"/>
    </row>
    <row r="212" ht="23.1" customHeight="1" spans="1:7">
      <c r="A212" s="189" t="s">
        <v>442</v>
      </c>
      <c r="B212" s="189" t="s">
        <v>129</v>
      </c>
      <c r="C212" s="160"/>
      <c r="D212" s="160"/>
      <c r="E212" s="160"/>
      <c r="F212" s="361"/>
      <c r="G212" s="362"/>
    </row>
    <row r="213" ht="23.1" customHeight="1" spans="1:7">
      <c r="A213" s="189" t="s">
        <v>443</v>
      </c>
      <c r="B213" s="189" t="s">
        <v>131</v>
      </c>
      <c r="C213" s="160"/>
      <c r="D213" s="160"/>
      <c r="E213" s="160"/>
      <c r="F213" s="361"/>
      <c r="G213" s="362"/>
    </row>
    <row r="214" ht="23.1" customHeight="1" spans="1:7">
      <c r="A214" s="189" t="s">
        <v>444</v>
      </c>
      <c r="B214" s="189" t="s">
        <v>133</v>
      </c>
      <c r="C214" s="160"/>
      <c r="D214" s="160"/>
      <c r="E214" s="160"/>
      <c r="F214" s="361"/>
      <c r="G214" s="362"/>
    </row>
    <row r="215" ht="23.1" customHeight="1" spans="1:7">
      <c r="A215" s="189" t="s">
        <v>445</v>
      </c>
      <c r="B215" s="189" t="s">
        <v>446</v>
      </c>
      <c r="C215" s="160"/>
      <c r="D215" s="160"/>
      <c r="E215" s="160"/>
      <c r="F215" s="361"/>
      <c r="G215" s="362"/>
    </row>
    <row r="216" ht="23.1" customHeight="1" spans="1:7">
      <c r="A216" s="189" t="s">
        <v>447</v>
      </c>
      <c r="B216" s="189" t="s">
        <v>147</v>
      </c>
      <c r="C216" s="160"/>
      <c r="D216" s="160"/>
      <c r="E216" s="160"/>
      <c r="F216" s="361"/>
      <c r="G216" s="362"/>
    </row>
    <row r="217" ht="23.1" customHeight="1" spans="1:7">
      <c r="A217" s="189" t="s">
        <v>448</v>
      </c>
      <c r="B217" s="189" t="s">
        <v>449</v>
      </c>
      <c r="C217" s="160"/>
      <c r="D217" s="160"/>
      <c r="E217" s="160"/>
      <c r="F217" s="361"/>
      <c r="G217" s="362"/>
    </row>
    <row r="218" ht="23.1" customHeight="1" spans="1:7">
      <c r="A218" s="157" t="s">
        <v>450</v>
      </c>
      <c r="B218" s="363" t="s">
        <v>451</v>
      </c>
      <c r="C218" s="158">
        <f>SUM(C219:C232)</f>
        <v>918</v>
      </c>
      <c r="D218" s="158">
        <f>SUM(D219:D232)</f>
        <v>810</v>
      </c>
      <c r="E218" s="158">
        <f>SUM(E219:E232)</f>
        <v>819</v>
      </c>
      <c r="F218" s="361">
        <f>IF(ISERROR(E218/C218),,E218/C218)</f>
        <v>0.892156862745098</v>
      </c>
      <c r="G218" s="362">
        <f>E218/D218*100%</f>
        <v>1.01111111111111</v>
      </c>
    </row>
    <row r="219" ht="23.1" customHeight="1" spans="1:7">
      <c r="A219" s="189" t="s">
        <v>452</v>
      </c>
      <c r="B219" s="189" t="s">
        <v>129</v>
      </c>
      <c r="C219" s="160">
        <v>833</v>
      </c>
      <c r="D219" s="160">
        <v>805</v>
      </c>
      <c r="E219" s="160">
        <v>790</v>
      </c>
      <c r="F219" s="361">
        <f>IF(ISERROR(E219/C219),,E219/C219)</f>
        <v>0.948379351740696</v>
      </c>
      <c r="G219" s="362">
        <f>E219/D219*100%</f>
        <v>0.981366459627329</v>
      </c>
    </row>
    <row r="220" ht="23.1" customHeight="1" spans="1:7">
      <c r="A220" s="189" t="s">
        <v>453</v>
      </c>
      <c r="B220" s="189" t="s">
        <v>131</v>
      </c>
      <c r="C220" s="160" t="s">
        <v>47</v>
      </c>
      <c r="D220" s="160" t="s">
        <v>47</v>
      </c>
      <c r="E220" s="160" t="s">
        <v>47</v>
      </c>
      <c r="F220" s="361"/>
      <c r="G220" s="362"/>
    </row>
    <row r="221" ht="23.1" customHeight="1" spans="1:7">
      <c r="A221" s="189" t="s">
        <v>454</v>
      </c>
      <c r="B221" s="189" t="s">
        <v>133</v>
      </c>
      <c r="C221" s="160" t="s">
        <v>47</v>
      </c>
      <c r="D221" s="160" t="s">
        <v>47</v>
      </c>
      <c r="E221" s="160" t="s">
        <v>47</v>
      </c>
      <c r="F221" s="361"/>
      <c r="G221" s="362"/>
    </row>
    <row r="222" ht="23.1" customHeight="1" spans="1:7">
      <c r="A222" s="189" t="s">
        <v>455</v>
      </c>
      <c r="B222" s="189" t="s">
        <v>456</v>
      </c>
      <c r="C222" s="160">
        <v>32</v>
      </c>
      <c r="D222" s="160">
        <v>5</v>
      </c>
      <c r="E222" s="160">
        <v>3</v>
      </c>
      <c r="F222" s="361">
        <f>IF(ISERROR(E222/C222),,E222/C222)</f>
        <v>0.09375</v>
      </c>
      <c r="G222" s="362">
        <f>E222/D222*100%</f>
        <v>0.6</v>
      </c>
    </row>
    <row r="223" ht="23.1" customHeight="1" spans="1:7">
      <c r="A223" s="189" t="s">
        <v>457</v>
      </c>
      <c r="B223" s="189" t="s">
        <v>458</v>
      </c>
      <c r="C223" s="160">
        <v>5</v>
      </c>
      <c r="D223" s="160" t="s">
        <v>47</v>
      </c>
      <c r="E223" s="160">
        <v>5</v>
      </c>
      <c r="F223" s="361">
        <f>IF(ISERROR(E223/C223),,E223/C223)</f>
        <v>1</v>
      </c>
      <c r="G223" s="362"/>
    </row>
    <row r="224" ht="23.1" customHeight="1" spans="1:7">
      <c r="A224" s="189" t="s">
        <v>459</v>
      </c>
      <c r="B224" s="189" t="s">
        <v>230</v>
      </c>
      <c r="C224" s="160" t="s">
        <v>47</v>
      </c>
      <c r="D224" s="160" t="s">
        <v>47</v>
      </c>
      <c r="E224" s="160" t="s">
        <v>47</v>
      </c>
      <c r="F224" s="361"/>
      <c r="G224" s="362"/>
    </row>
    <row r="225" ht="23.1" customHeight="1" spans="1:7">
      <c r="A225" s="189" t="s">
        <v>460</v>
      </c>
      <c r="B225" s="189" t="s">
        <v>461</v>
      </c>
      <c r="C225" s="160">
        <v>20</v>
      </c>
      <c r="D225" s="160" t="s">
        <v>47</v>
      </c>
      <c r="E225" s="160" t="s">
        <v>47</v>
      </c>
      <c r="F225" s="361">
        <f>IF(ISERROR(E225/C225),,E225/C225)</f>
        <v>0</v>
      </c>
      <c r="G225" s="362"/>
    </row>
    <row r="226" ht="23.1" customHeight="1" spans="1:7">
      <c r="A226" s="189" t="s">
        <v>462</v>
      </c>
      <c r="B226" s="189" t="s">
        <v>463</v>
      </c>
      <c r="C226" s="160">
        <v>2</v>
      </c>
      <c r="D226" s="160" t="s">
        <v>47</v>
      </c>
      <c r="E226" s="160">
        <v>3</v>
      </c>
      <c r="F226" s="361">
        <f>IF(ISERROR(E226/C226),,E226/C226)</f>
        <v>1.5</v>
      </c>
      <c r="G226" s="362"/>
    </row>
    <row r="227" ht="23.1" customHeight="1" spans="1:7">
      <c r="A227" s="189" t="s">
        <v>464</v>
      </c>
      <c r="B227" s="189" t="s">
        <v>465</v>
      </c>
      <c r="C227" s="160" t="s">
        <v>47</v>
      </c>
      <c r="D227" s="160" t="s">
        <v>47</v>
      </c>
      <c r="E227" s="160" t="s">
        <v>47</v>
      </c>
      <c r="F227" s="361"/>
      <c r="G227" s="362"/>
    </row>
    <row r="228" ht="23.1" customHeight="1" spans="1:7">
      <c r="A228" s="189" t="s">
        <v>466</v>
      </c>
      <c r="B228" s="189" t="s">
        <v>467</v>
      </c>
      <c r="C228" s="160" t="s">
        <v>47</v>
      </c>
      <c r="D228" s="160" t="s">
        <v>47</v>
      </c>
      <c r="E228" s="160" t="s">
        <v>47</v>
      </c>
      <c r="F228" s="361"/>
      <c r="G228" s="362"/>
    </row>
    <row r="229" ht="23.1" customHeight="1" spans="1:7">
      <c r="A229" s="189" t="s">
        <v>468</v>
      </c>
      <c r="B229" s="189" t="s">
        <v>469</v>
      </c>
      <c r="C229" s="160">
        <v>10</v>
      </c>
      <c r="D229" s="160" t="s">
        <v>47</v>
      </c>
      <c r="E229" s="160" t="s">
        <v>47</v>
      </c>
      <c r="F229" s="361">
        <f>IF(ISERROR(E229/C229),,E229/C229)</f>
        <v>0</v>
      </c>
      <c r="G229" s="362"/>
    </row>
    <row r="230" ht="23.1" customHeight="1" spans="1:7">
      <c r="A230" s="189" t="s">
        <v>470</v>
      </c>
      <c r="B230" s="189" t="s">
        <v>471</v>
      </c>
      <c r="C230" s="160">
        <v>10</v>
      </c>
      <c r="D230" s="160" t="s">
        <v>47</v>
      </c>
      <c r="E230" s="160">
        <v>5</v>
      </c>
      <c r="F230" s="361">
        <f>IF(ISERROR(E230/C230),,E230/C230)</f>
        <v>0.5</v>
      </c>
      <c r="G230" s="362"/>
    </row>
    <row r="231" ht="23.1" customHeight="1" spans="1:7">
      <c r="A231" s="189" t="s">
        <v>472</v>
      </c>
      <c r="B231" s="189" t="s">
        <v>147</v>
      </c>
      <c r="C231" s="160" t="s">
        <v>47</v>
      </c>
      <c r="D231" s="160" t="s">
        <v>47</v>
      </c>
      <c r="E231" s="160" t="s">
        <v>47</v>
      </c>
      <c r="F231" s="361"/>
      <c r="G231" s="362"/>
    </row>
    <row r="232" ht="23.1" customHeight="1" spans="1:7">
      <c r="A232" s="189" t="s">
        <v>473</v>
      </c>
      <c r="B232" s="189" t="s">
        <v>474</v>
      </c>
      <c r="C232" s="160">
        <v>6</v>
      </c>
      <c r="D232" s="160" t="s">
        <v>47</v>
      </c>
      <c r="E232" s="160">
        <v>13</v>
      </c>
      <c r="F232" s="361">
        <f>IF(ISERROR(E232/C232),,E232/C232)</f>
        <v>2.16666666666667</v>
      </c>
      <c r="G232" s="362"/>
    </row>
    <row r="233" ht="23.1" customHeight="1" spans="1:7">
      <c r="A233" s="157">
        <v>20139</v>
      </c>
      <c r="B233" s="365" t="s">
        <v>475</v>
      </c>
      <c r="C233" s="158">
        <f>SUM(C234:C239)</f>
        <v>20</v>
      </c>
      <c r="D233" s="158">
        <f>SUM(D234:D239)</f>
        <v>34</v>
      </c>
      <c r="E233" s="158">
        <f>SUM(E234:E239)</f>
        <v>131</v>
      </c>
      <c r="F233" s="361">
        <f>IF(ISERROR(E233/C233),,E233/C233)</f>
        <v>6.55</v>
      </c>
      <c r="G233" s="362">
        <f>E233/D233*100%</f>
        <v>3.85294117647059</v>
      </c>
    </row>
    <row r="234" ht="23.1" customHeight="1" spans="1:7">
      <c r="A234" s="366" t="s">
        <v>476</v>
      </c>
      <c r="B234" s="366" t="s">
        <v>129</v>
      </c>
      <c r="C234" s="173" t="s">
        <v>47</v>
      </c>
      <c r="D234" s="173">
        <v>22</v>
      </c>
      <c r="E234" s="173">
        <v>107</v>
      </c>
      <c r="F234" s="361">
        <f>IF(ISERROR(E234/C234),,E234/C234)</f>
        <v>0</v>
      </c>
      <c r="G234" s="362">
        <f>E234/D234*100%</f>
        <v>4.86363636363636</v>
      </c>
    </row>
    <row r="235" ht="23.1" customHeight="1" spans="1:7">
      <c r="A235" s="366" t="s">
        <v>477</v>
      </c>
      <c r="B235" s="366" t="s">
        <v>131</v>
      </c>
      <c r="C235" s="173" t="s">
        <v>47</v>
      </c>
      <c r="D235" s="173" t="s">
        <v>47</v>
      </c>
      <c r="E235" s="173">
        <v>24</v>
      </c>
      <c r="F235" s="361">
        <f>IF(ISERROR(E235/C235),,E235/C235)</f>
        <v>0</v>
      </c>
      <c r="G235" s="362"/>
    </row>
    <row r="236" ht="23.1" customHeight="1" spans="1:7">
      <c r="A236" s="366" t="s">
        <v>478</v>
      </c>
      <c r="B236" s="366" t="s">
        <v>133</v>
      </c>
      <c r="C236" s="173" t="s">
        <v>47</v>
      </c>
      <c r="D236" s="173" t="s">
        <v>47</v>
      </c>
      <c r="E236" s="173" t="s">
        <v>47</v>
      </c>
      <c r="F236" s="361"/>
      <c r="G236" s="362"/>
    </row>
    <row r="237" ht="23.1" customHeight="1" spans="1:7">
      <c r="A237" s="366" t="s">
        <v>479</v>
      </c>
      <c r="B237" s="366" t="s">
        <v>389</v>
      </c>
      <c r="C237" s="173">
        <v>20</v>
      </c>
      <c r="D237" s="173" t="s">
        <v>47</v>
      </c>
      <c r="E237" s="173" t="s">
        <v>47</v>
      </c>
      <c r="F237" s="361">
        <f>IF(ISERROR(E237/C237),,E237/C237)</f>
        <v>0</v>
      </c>
      <c r="G237" s="362"/>
    </row>
    <row r="238" ht="23.1" customHeight="1" spans="1:7">
      <c r="A238" s="366" t="s">
        <v>480</v>
      </c>
      <c r="B238" s="366" t="s">
        <v>147</v>
      </c>
      <c r="C238" s="173" t="s">
        <v>47</v>
      </c>
      <c r="D238" s="173" t="s">
        <v>47</v>
      </c>
      <c r="E238" s="173" t="s">
        <v>47</v>
      </c>
      <c r="F238" s="361"/>
      <c r="G238" s="362"/>
    </row>
    <row r="239" ht="23.1" customHeight="1" spans="1:7">
      <c r="A239" s="366" t="s">
        <v>481</v>
      </c>
      <c r="B239" s="366" t="s">
        <v>482</v>
      </c>
      <c r="C239" s="173" t="s">
        <v>47</v>
      </c>
      <c r="D239" s="173">
        <v>12</v>
      </c>
      <c r="E239" s="173" t="s">
        <v>47</v>
      </c>
      <c r="F239" s="361">
        <f>IF(ISERROR(E239/C239),,E239/C239)</f>
        <v>0</v>
      </c>
      <c r="G239" s="362"/>
    </row>
    <row r="240" ht="23.1" customHeight="1" spans="1:7">
      <c r="A240" s="157">
        <v>20140</v>
      </c>
      <c r="B240" s="363" t="s">
        <v>176</v>
      </c>
      <c r="C240" s="158">
        <f>SUM(C241:C246)</f>
        <v>48</v>
      </c>
      <c r="D240" s="158">
        <f>SUM(D241:D246)</f>
        <v>68</v>
      </c>
      <c r="E240" s="158">
        <f>SUM(E241:E246)</f>
        <v>166</v>
      </c>
      <c r="F240" s="361">
        <f>IF(ISERROR(E240/C240),,E240/C240)</f>
        <v>3.45833333333333</v>
      </c>
      <c r="G240" s="362">
        <f>E240/D240*100%</f>
        <v>2.44117647058824</v>
      </c>
    </row>
    <row r="241" ht="23.1" customHeight="1" spans="1:7">
      <c r="A241" s="189" t="s">
        <v>483</v>
      </c>
      <c r="B241" s="189" t="s">
        <v>129</v>
      </c>
      <c r="C241" s="160"/>
      <c r="D241" s="160"/>
      <c r="E241" s="160">
        <v>133</v>
      </c>
      <c r="F241" s="361">
        <f>IF(ISERROR(E241/C241),,E241/C241)</f>
        <v>0</v>
      </c>
      <c r="G241" s="362"/>
    </row>
    <row r="242" ht="23.1" customHeight="1" spans="1:7">
      <c r="A242" s="189" t="s">
        <v>484</v>
      </c>
      <c r="B242" s="189" t="s">
        <v>131</v>
      </c>
      <c r="C242" s="160"/>
      <c r="D242" s="160"/>
      <c r="E242" s="160"/>
      <c r="F242" s="361"/>
      <c r="G242" s="362"/>
    </row>
    <row r="243" ht="23.1" customHeight="1" spans="1:7">
      <c r="A243" s="189" t="s">
        <v>485</v>
      </c>
      <c r="B243" s="189" t="s">
        <v>133</v>
      </c>
      <c r="C243" s="160"/>
      <c r="D243" s="160"/>
      <c r="E243" s="160"/>
      <c r="F243" s="361"/>
      <c r="G243" s="362"/>
    </row>
    <row r="244" ht="23.1" customHeight="1" spans="1:7">
      <c r="A244" s="189" t="s">
        <v>486</v>
      </c>
      <c r="B244" s="189" t="s">
        <v>487</v>
      </c>
      <c r="C244" s="160">
        <v>48</v>
      </c>
      <c r="D244" s="160">
        <v>68</v>
      </c>
      <c r="E244" s="160">
        <v>30</v>
      </c>
      <c r="F244" s="361">
        <f>IF(ISERROR(E244/C244),,E244/C244)</f>
        <v>0.625</v>
      </c>
      <c r="G244" s="362">
        <f>E244/D244*100%</f>
        <v>0.441176470588235</v>
      </c>
    </row>
    <row r="245" ht="23.1" customHeight="1" spans="1:7">
      <c r="A245" s="189">
        <v>2014050</v>
      </c>
      <c r="B245" s="189" t="s">
        <v>147</v>
      </c>
      <c r="C245" s="160"/>
      <c r="D245" s="160"/>
      <c r="E245" s="160"/>
      <c r="F245" s="361"/>
      <c r="G245" s="362"/>
    </row>
    <row r="246" ht="23.1" customHeight="1" spans="1:7">
      <c r="A246" s="189" t="s">
        <v>488</v>
      </c>
      <c r="B246" s="189" t="s">
        <v>489</v>
      </c>
      <c r="C246" s="160"/>
      <c r="D246" s="160"/>
      <c r="E246" s="160">
        <v>3</v>
      </c>
      <c r="F246" s="361">
        <f>IF(ISERROR(E246/C246),,E246/C246)</f>
        <v>0</v>
      </c>
      <c r="G246" s="362"/>
    </row>
    <row r="247" ht="23.1" customHeight="1" spans="1:7">
      <c r="A247" s="157">
        <v>20141</v>
      </c>
      <c r="B247" s="365" t="s">
        <v>490</v>
      </c>
      <c r="C247" s="158">
        <f>C248+C249+C250+C251+C252</f>
        <v>0</v>
      </c>
      <c r="D247" s="158">
        <f>D248+D249+D250+D251+D252</f>
        <v>0</v>
      </c>
      <c r="E247" s="158">
        <f>E248+E249+E250+E251+E252</f>
        <v>0</v>
      </c>
      <c r="F247" s="361">
        <f>IF(ISERROR(E247/C247),,E247/C247)</f>
        <v>0</v>
      </c>
      <c r="G247" s="362"/>
    </row>
    <row r="248" ht="23.1" customHeight="1" spans="1:7">
      <c r="A248" s="367">
        <v>2014101</v>
      </c>
      <c r="B248" s="368" t="s">
        <v>129</v>
      </c>
      <c r="C248" s="190"/>
      <c r="D248" s="190"/>
      <c r="E248" s="190"/>
      <c r="F248" s="361"/>
      <c r="G248" s="362"/>
    </row>
    <row r="249" ht="23.1" customHeight="1" spans="1:7">
      <c r="A249" s="369" t="s">
        <v>491</v>
      </c>
      <c r="B249" s="369" t="s">
        <v>131</v>
      </c>
      <c r="C249" s="190"/>
      <c r="D249" s="190"/>
      <c r="E249" s="190"/>
      <c r="F249" s="361"/>
      <c r="G249" s="362"/>
    </row>
    <row r="250" ht="23.1" customHeight="1" spans="1:7">
      <c r="A250" s="369" t="s">
        <v>492</v>
      </c>
      <c r="B250" s="369" t="s">
        <v>133</v>
      </c>
      <c r="C250" s="190"/>
      <c r="D250" s="190"/>
      <c r="E250" s="190"/>
      <c r="F250" s="361"/>
      <c r="G250" s="362"/>
    </row>
    <row r="251" ht="23.1" customHeight="1" spans="1:7">
      <c r="A251" s="369" t="s">
        <v>493</v>
      </c>
      <c r="B251" s="369" t="s">
        <v>147</v>
      </c>
      <c r="C251" s="190"/>
      <c r="D251" s="190"/>
      <c r="E251" s="190"/>
      <c r="F251" s="361"/>
      <c r="G251" s="362"/>
    </row>
    <row r="252" ht="23.1" customHeight="1" spans="1:7">
      <c r="A252" s="369" t="s">
        <v>494</v>
      </c>
      <c r="B252" s="369" t="s">
        <v>495</v>
      </c>
      <c r="C252" s="190"/>
      <c r="D252" s="190"/>
      <c r="E252" s="190"/>
      <c r="F252" s="361"/>
      <c r="G252" s="362"/>
    </row>
    <row r="253" ht="23.1" customHeight="1" spans="1:7">
      <c r="A253" s="157" t="s">
        <v>496</v>
      </c>
      <c r="B253" s="363" t="s">
        <v>497</v>
      </c>
      <c r="C253" s="158">
        <f>SUM(C254:C255)</f>
        <v>65</v>
      </c>
      <c r="D253" s="158">
        <f>SUM(D254:D255)</f>
        <v>150</v>
      </c>
      <c r="E253" s="158">
        <f>SUM(E254:E255)</f>
        <v>77</v>
      </c>
      <c r="F253" s="361">
        <f>IF(ISERROR(E253/C253),,E253/C253)</f>
        <v>1.18461538461538</v>
      </c>
      <c r="G253" s="362">
        <f>E253/D253*100%</f>
        <v>0.513333333333333</v>
      </c>
    </row>
    <row r="254" ht="23.1" customHeight="1" spans="1:7">
      <c r="A254" s="189" t="s">
        <v>498</v>
      </c>
      <c r="B254" s="189" t="s">
        <v>499</v>
      </c>
      <c r="C254" s="160"/>
      <c r="D254" s="160"/>
      <c r="E254" s="160"/>
      <c r="F254" s="361"/>
      <c r="G254" s="362"/>
    </row>
    <row r="255" ht="23.1" customHeight="1" spans="1:7">
      <c r="A255" s="189" t="s">
        <v>500</v>
      </c>
      <c r="B255" s="189" t="s">
        <v>497</v>
      </c>
      <c r="C255" s="160">
        <v>65</v>
      </c>
      <c r="D255" s="160">
        <v>150</v>
      </c>
      <c r="E255" s="160">
        <v>77</v>
      </c>
      <c r="F255" s="361">
        <f>IF(ISERROR(E255/C255),,E255/C255)</f>
        <v>1.18461538461538</v>
      </c>
      <c r="G255" s="362">
        <f>E255/D255*100%</f>
        <v>0.513333333333333</v>
      </c>
    </row>
    <row r="256" ht="23.1" customHeight="1" spans="1:7">
      <c r="A256" s="157" t="s">
        <v>501</v>
      </c>
      <c r="B256" s="157" t="s">
        <v>502</v>
      </c>
      <c r="C256" s="158">
        <v>0</v>
      </c>
      <c r="D256" s="158">
        <v>0</v>
      </c>
      <c r="E256" s="158">
        <v>0</v>
      </c>
      <c r="F256" s="361">
        <f>IF(ISERROR(E256/C256),,E256/C256)</f>
        <v>0</v>
      </c>
      <c r="G256" s="362"/>
    </row>
    <row r="257" ht="23.1" customHeight="1" spans="1:7">
      <c r="A257" s="370" t="s">
        <v>503</v>
      </c>
      <c r="B257" s="371" t="s">
        <v>504</v>
      </c>
      <c r="C257" s="300">
        <f>SUM(C258:C261)</f>
        <v>0</v>
      </c>
      <c r="D257" s="300">
        <f>SUM(D258:D261)</f>
        <v>0</v>
      </c>
      <c r="E257" s="300">
        <f>SUM(E258:E261)</f>
        <v>0</v>
      </c>
      <c r="F257" s="361">
        <f>IF(ISERROR(E257/C257),,E257/C257)</f>
        <v>0</v>
      </c>
      <c r="G257" s="362"/>
    </row>
    <row r="258" s="356" customFormat="1" ht="23.1" customHeight="1" spans="1:7">
      <c r="A258" s="156">
        <v>2020503</v>
      </c>
      <c r="B258" s="295" t="s">
        <v>505</v>
      </c>
      <c r="C258" s="372"/>
      <c r="D258" s="372"/>
      <c r="E258" s="372"/>
      <c r="F258" s="361"/>
      <c r="G258" s="362"/>
    </row>
    <row r="259" s="356" customFormat="1" ht="23.1" customHeight="1" spans="1:7">
      <c r="A259" s="156">
        <v>2020504</v>
      </c>
      <c r="B259" s="295" t="s">
        <v>506</v>
      </c>
      <c r="C259" s="372"/>
      <c r="D259" s="372"/>
      <c r="E259" s="372"/>
      <c r="F259" s="361"/>
      <c r="G259" s="362"/>
    </row>
    <row r="260" s="356" customFormat="1" ht="23.1" customHeight="1" spans="1:7">
      <c r="A260" s="156">
        <v>2020505</v>
      </c>
      <c r="B260" s="295" t="s">
        <v>507</v>
      </c>
      <c r="C260" s="372"/>
      <c r="D260" s="372"/>
      <c r="E260" s="372"/>
      <c r="F260" s="361"/>
      <c r="G260" s="362"/>
    </row>
    <row r="261" s="356" customFormat="1" ht="23.1" customHeight="1" spans="1:7">
      <c r="A261" s="156">
        <v>2020599</v>
      </c>
      <c r="B261" s="295" t="s">
        <v>508</v>
      </c>
      <c r="C261" s="372"/>
      <c r="D261" s="372"/>
      <c r="E261" s="372"/>
      <c r="F261" s="361"/>
      <c r="G261" s="362"/>
    </row>
    <row r="262" ht="23.1" customHeight="1" spans="1:7">
      <c r="A262" s="370" t="s">
        <v>509</v>
      </c>
      <c r="B262" s="371" t="s">
        <v>510</v>
      </c>
      <c r="C262" s="300">
        <f>SUM(C263)</f>
        <v>0</v>
      </c>
      <c r="D262" s="300">
        <f>SUM(D263)</f>
        <v>0</v>
      </c>
      <c r="E262" s="300">
        <f>SUM(E263)</f>
        <v>0</v>
      </c>
      <c r="F262" s="361">
        <f>IF(ISERROR(E262/C262),,E262/C262)</f>
        <v>0</v>
      </c>
      <c r="G262" s="362"/>
    </row>
    <row r="263" s="356" customFormat="1" ht="23.1" customHeight="1" spans="1:7">
      <c r="A263" s="156">
        <v>2020601</v>
      </c>
      <c r="B263" s="295" t="s">
        <v>510</v>
      </c>
      <c r="C263" s="372"/>
      <c r="D263" s="372"/>
      <c r="E263" s="372"/>
      <c r="F263" s="361"/>
      <c r="G263" s="362"/>
    </row>
    <row r="264" ht="23.1" customHeight="1" spans="1:7">
      <c r="A264" s="370" t="s">
        <v>511</v>
      </c>
      <c r="B264" s="371" t="s">
        <v>512</v>
      </c>
      <c r="C264" s="300">
        <f>SUM(C265)</f>
        <v>0</v>
      </c>
      <c r="D264" s="300">
        <f>SUM(D265)</f>
        <v>0</v>
      </c>
      <c r="E264" s="300">
        <f>SUM(E265)</f>
        <v>0</v>
      </c>
      <c r="F264" s="361">
        <f>IF(ISERROR(E264/C264),,E264/C264)</f>
        <v>0</v>
      </c>
      <c r="G264" s="362"/>
    </row>
    <row r="265" s="356" customFormat="1" ht="23.1" customHeight="1" spans="1:7">
      <c r="A265" s="156">
        <v>2029999</v>
      </c>
      <c r="B265" s="295" t="s">
        <v>512</v>
      </c>
      <c r="C265" s="372"/>
      <c r="D265" s="372"/>
      <c r="E265" s="372"/>
      <c r="F265" s="361"/>
      <c r="G265" s="362"/>
    </row>
    <row r="266" ht="23.1" customHeight="1" spans="1:7">
      <c r="A266" s="157" t="s">
        <v>513</v>
      </c>
      <c r="B266" s="157" t="s">
        <v>514</v>
      </c>
      <c r="C266" s="158">
        <f>SUM(C271,C279)</f>
        <v>0</v>
      </c>
      <c r="D266" s="158">
        <f>SUM(D271,D279)</f>
        <v>0</v>
      </c>
      <c r="E266" s="158">
        <f>SUM(E271,E279)</f>
        <v>0</v>
      </c>
      <c r="F266" s="361">
        <f>IF(ISERROR(E266/C266),,E266/C266)</f>
        <v>0</v>
      </c>
      <c r="G266" s="362"/>
    </row>
    <row r="267" s="356" customFormat="1" ht="23.1" customHeight="1" spans="1:7">
      <c r="A267" s="370">
        <v>20301</v>
      </c>
      <c r="B267" s="371" t="s">
        <v>515</v>
      </c>
      <c r="C267" s="373">
        <v>0</v>
      </c>
      <c r="D267" s="373">
        <v>0</v>
      </c>
      <c r="E267" s="373">
        <v>0</v>
      </c>
      <c r="F267" s="361">
        <f>IF(ISERROR(E267/C267),,E267/C267)</f>
        <v>0</v>
      </c>
      <c r="G267" s="362"/>
    </row>
    <row r="268" s="356" customFormat="1" ht="23.1" customHeight="1" spans="1:7">
      <c r="A268" s="156">
        <v>2030101</v>
      </c>
      <c r="B268" s="295" t="s">
        <v>516</v>
      </c>
      <c r="C268" s="374"/>
      <c r="D268" s="374"/>
      <c r="E268" s="374"/>
      <c r="F268" s="361"/>
      <c r="G268" s="362"/>
    </row>
    <row r="269" s="356" customFormat="1" ht="23.1" customHeight="1" spans="1:7">
      <c r="A269" s="156">
        <v>2030102</v>
      </c>
      <c r="B269" s="295" t="s">
        <v>517</v>
      </c>
      <c r="C269" s="374"/>
      <c r="D269" s="374"/>
      <c r="E269" s="374"/>
      <c r="F269" s="361"/>
      <c r="G269" s="362"/>
    </row>
    <row r="270" s="356" customFormat="1" ht="23.1" customHeight="1" spans="1:7">
      <c r="A270" s="156">
        <v>2030199</v>
      </c>
      <c r="B270" s="375" t="s">
        <v>518</v>
      </c>
      <c r="C270" s="374"/>
      <c r="D270" s="374"/>
      <c r="E270" s="374"/>
      <c r="F270" s="361"/>
      <c r="G270" s="362"/>
    </row>
    <row r="271" ht="23.1" customHeight="1" spans="1:7">
      <c r="A271" s="157" t="s">
        <v>519</v>
      </c>
      <c r="B271" s="363" t="s">
        <v>520</v>
      </c>
      <c r="C271" s="158">
        <f>SUM(C272:C278)</f>
        <v>0</v>
      </c>
      <c r="D271" s="158">
        <f>SUM(D272:D278)</f>
        <v>0</v>
      </c>
      <c r="E271" s="158">
        <f>SUM(E272:E278)</f>
        <v>0</v>
      </c>
      <c r="F271" s="361">
        <f>IF(ISERROR(E271/C271),,E271/C271)</f>
        <v>0</v>
      </c>
      <c r="G271" s="362"/>
    </row>
    <row r="272" ht="23.1" customHeight="1" spans="1:7">
      <c r="A272" s="156" t="s">
        <v>521</v>
      </c>
      <c r="B272" s="295" t="s">
        <v>522</v>
      </c>
      <c r="C272" s="160"/>
      <c r="D272" s="160"/>
      <c r="E272" s="160"/>
      <c r="F272" s="361"/>
      <c r="G272" s="362"/>
    </row>
    <row r="273" ht="23.1" customHeight="1" spans="1:7">
      <c r="A273" s="156" t="s">
        <v>523</v>
      </c>
      <c r="B273" s="295" t="s">
        <v>524</v>
      </c>
      <c r="C273" s="160"/>
      <c r="D273" s="160"/>
      <c r="E273" s="160"/>
      <c r="F273" s="361"/>
      <c r="G273" s="362"/>
    </row>
    <row r="274" ht="23.1" customHeight="1" spans="1:7">
      <c r="A274" s="156" t="s">
        <v>525</v>
      </c>
      <c r="B274" s="295" t="s">
        <v>526</v>
      </c>
      <c r="C274" s="160"/>
      <c r="D274" s="160"/>
      <c r="E274" s="160"/>
      <c r="F274" s="361"/>
      <c r="G274" s="362"/>
    </row>
    <row r="275" ht="23.1" customHeight="1" spans="1:7">
      <c r="A275" s="156" t="s">
        <v>527</v>
      </c>
      <c r="B275" s="295" t="s">
        <v>528</v>
      </c>
      <c r="C275" s="160"/>
      <c r="D275" s="160"/>
      <c r="E275" s="160"/>
      <c r="F275" s="361"/>
      <c r="G275" s="362"/>
    </row>
    <row r="276" ht="23.1" customHeight="1" spans="1:7">
      <c r="A276" s="156" t="s">
        <v>529</v>
      </c>
      <c r="B276" s="295" t="s">
        <v>530</v>
      </c>
      <c r="C276" s="160"/>
      <c r="D276" s="160"/>
      <c r="E276" s="160"/>
      <c r="F276" s="361"/>
      <c r="G276" s="362"/>
    </row>
    <row r="277" ht="23.1" customHeight="1" spans="1:7">
      <c r="A277" s="156" t="s">
        <v>531</v>
      </c>
      <c r="B277" s="295" t="s">
        <v>532</v>
      </c>
      <c r="C277" s="160"/>
      <c r="D277" s="160"/>
      <c r="E277" s="160"/>
      <c r="F277" s="361"/>
      <c r="G277" s="362"/>
    </row>
    <row r="278" ht="23.1" customHeight="1" spans="1:7">
      <c r="A278" s="156" t="s">
        <v>533</v>
      </c>
      <c r="B278" s="295" t="s">
        <v>534</v>
      </c>
      <c r="C278" s="160"/>
      <c r="D278" s="160"/>
      <c r="E278" s="160"/>
      <c r="F278" s="361"/>
      <c r="G278" s="362"/>
    </row>
    <row r="279" ht="23.1" customHeight="1" spans="1:7">
      <c r="A279" s="214" t="s">
        <v>535</v>
      </c>
      <c r="B279" s="376" t="s">
        <v>536</v>
      </c>
      <c r="C279" s="208">
        <f>SUM(C280)</f>
        <v>0</v>
      </c>
      <c r="D279" s="208">
        <f>SUM(D280)</f>
        <v>0</v>
      </c>
      <c r="E279" s="208">
        <f>SUM(E280)</f>
        <v>0</v>
      </c>
      <c r="F279" s="361">
        <f>IF(ISERROR(E279/C279),,E279/C279)</f>
        <v>0</v>
      </c>
      <c r="G279" s="362"/>
    </row>
    <row r="280" ht="23.1" customHeight="1" spans="1:7">
      <c r="A280" s="156" t="s">
        <v>537</v>
      </c>
      <c r="B280" s="295" t="s">
        <v>536</v>
      </c>
      <c r="C280" s="173"/>
      <c r="D280" s="173"/>
      <c r="E280" s="173"/>
      <c r="F280" s="361"/>
      <c r="G280" s="362"/>
    </row>
    <row r="281" ht="23.1" customHeight="1" spans="1:7">
      <c r="A281" s="157" t="s">
        <v>538</v>
      </c>
      <c r="B281" s="157" t="s">
        <v>539</v>
      </c>
      <c r="C281" s="158">
        <f>SUM(C282,C285,C296,C303,C311,C320,C334,C344,C354,C362,C368)</f>
        <v>6213</v>
      </c>
      <c r="D281" s="158">
        <f>SUM(D282,D285,D296,D303,D311,D320,D334,D344,D354,D362,D368)</f>
        <v>6799</v>
      </c>
      <c r="E281" s="158">
        <f>SUM(E282,E285,E296,E303,E311,E320,E334,E344,E354,E362,E368)</f>
        <v>5890</v>
      </c>
      <c r="F281" s="361">
        <f>IF(ISERROR(E281/C281),,E281/C281)</f>
        <v>0.948012232415902</v>
      </c>
      <c r="G281" s="362">
        <f>E281/D281*100%</f>
        <v>0.866303868215914</v>
      </c>
    </row>
    <row r="282" ht="23.1" customHeight="1" spans="1:7">
      <c r="A282" s="157" t="s">
        <v>540</v>
      </c>
      <c r="B282" s="363" t="s">
        <v>541</v>
      </c>
      <c r="C282" s="158">
        <f>SUM(C283:C284)</f>
        <v>260</v>
      </c>
      <c r="D282" s="158">
        <f>SUM(D283:D284)</f>
        <v>870</v>
      </c>
      <c r="E282" s="158">
        <f>SUM(E283:E284)</f>
        <v>343</v>
      </c>
      <c r="F282" s="361">
        <f>IF(ISERROR(E282/C282),,E282/C282)</f>
        <v>1.31923076923077</v>
      </c>
      <c r="G282" s="362">
        <f>E282/D282*100%</f>
        <v>0.394252873563218</v>
      </c>
    </row>
    <row r="283" ht="23.1" customHeight="1" spans="1:7">
      <c r="A283" s="189" t="s">
        <v>542</v>
      </c>
      <c r="B283" s="189" t="s">
        <v>541</v>
      </c>
      <c r="C283" s="160">
        <v>260</v>
      </c>
      <c r="D283" s="160">
        <v>257</v>
      </c>
      <c r="E283" s="160">
        <v>251</v>
      </c>
      <c r="F283" s="361">
        <f>IF(ISERROR(E283/C283),,E283/C283)</f>
        <v>0.965384615384615</v>
      </c>
      <c r="G283" s="362">
        <f>E283/D283*100%</f>
        <v>0.976653696498054</v>
      </c>
    </row>
    <row r="284" ht="23.1" customHeight="1" spans="1:7">
      <c r="A284" s="189" t="s">
        <v>543</v>
      </c>
      <c r="B284" s="189" t="s">
        <v>544</v>
      </c>
      <c r="C284" s="160" t="s">
        <v>47</v>
      </c>
      <c r="D284" s="160">
        <v>613</v>
      </c>
      <c r="E284" s="160">
        <v>92</v>
      </c>
      <c r="F284" s="361">
        <f>IF(ISERROR(E284/C284),,E284/C284)</f>
        <v>0</v>
      </c>
      <c r="G284" s="362">
        <f>E284/D284*100%</f>
        <v>0.150081566068515</v>
      </c>
    </row>
    <row r="285" ht="23.1" customHeight="1" spans="1:7">
      <c r="A285" s="157" t="s">
        <v>545</v>
      </c>
      <c r="B285" s="363" t="s">
        <v>546</v>
      </c>
      <c r="C285" s="158">
        <f>SUM(C286:C295)</f>
        <v>4848</v>
      </c>
      <c r="D285" s="158">
        <f>SUM(D286:D295)</f>
        <v>4910</v>
      </c>
      <c r="E285" s="158">
        <f>SUM(E286:E295)</f>
        <v>4765</v>
      </c>
      <c r="F285" s="361">
        <f>IF(ISERROR(E285/C285),,E285/C285)</f>
        <v>0.982879537953795</v>
      </c>
      <c r="G285" s="362">
        <f>E285/D285*100%</f>
        <v>0.970468431771894</v>
      </c>
    </row>
    <row r="286" ht="23.1" customHeight="1" spans="1:7">
      <c r="A286" s="189" t="s">
        <v>547</v>
      </c>
      <c r="B286" s="189" t="s">
        <v>129</v>
      </c>
      <c r="C286" s="160">
        <v>3190</v>
      </c>
      <c r="D286" s="160">
        <v>3063</v>
      </c>
      <c r="E286" s="160">
        <v>4184</v>
      </c>
      <c r="F286" s="361">
        <f>IF(ISERROR(E286/C286),,E286/C286)</f>
        <v>1.3115987460815</v>
      </c>
      <c r="G286" s="362">
        <f>E286/D286*100%</f>
        <v>1.36598106431603</v>
      </c>
    </row>
    <row r="287" ht="23.1" customHeight="1" spans="1:7">
      <c r="A287" s="189" t="s">
        <v>548</v>
      </c>
      <c r="B287" s="189" t="s">
        <v>131</v>
      </c>
      <c r="C287" s="160" t="s">
        <v>47</v>
      </c>
      <c r="D287" s="160" t="s">
        <v>47</v>
      </c>
      <c r="E287" s="160" t="s">
        <v>47</v>
      </c>
      <c r="F287" s="361"/>
      <c r="G287" s="362"/>
    </row>
    <row r="288" ht="23.1" customHeight="1" spans="1:7">
      <c r="A288" s="189" t="s">
        <v>549</v>
      </c>
      <c r="B288" s="189" t="s">
        <v>133</v>
      </c>
      <c r="C288" s="160" t="s">
        <v>47</v>
      </c>
      <c r="D288" s="160" t="s">
        <v>47</v>
      </c>
      <c r="E288" s="160" t="s">
        <v>47</v>
      </c>
      <c r="F288" s="361"/>
      <c r="G288" s="362"/>
    </row>
    <row r="289" ht="23.1" customHeight="1" spans="1:7">
      <c r="A289" s="189" t="s">
        <v>550</v>
      </c>
      <c r="B289" s="189" t="s">
        <v>230</v>
      </c>
      <c r="C289" s="160">
        <v>60</v>
      </c>
      <c r="D289" s="160">
        <v>59</v>
      </c>
      <c r="E289" s="160" t="s">
        <v>47</v>
      </c>
      <c r="F289" s="361">
        <f>IF(ISERROR(E289/C289),,E289/C289)</f>
        <v>0</v>
      </c>
      <c r="G289" s="362"/>
    </row>
    <row r="290" ht="23.1" customHeight="1" spans="1:7">
      <c r="A290" s="189" t="s">
        <v>551</v>
      </c>
      <c r="B290" s="189" t="s">
        <v>552</v>
      </c>
      <c r="C290" s="160">
        <v>1374</v>
      </c>
      <c r="D290" s="160">
        <v>859</v>
      </c>
      <c r="E290" s="160">
        <v>532</v>
      </c>
      <c r="F290" s="361">
        <f>IF(ISERROR(E290/C290),,E290/C290)</f>
        <v>0.387190684133916</v>
      </c>
      <c r="G290" s="362">
        <f>E290/D290*100%</f>
        <v>0.619324796274738</v>
      </c>
    </row>
    <row r="291" ht="23.1" customHeight="1" spans="1:7">
      <c r="A291" s="189" t="s">
        <v>553</v>
      </c>
      <c r="B291" s="189" t="s">
        <v>554</v>
      </c>
      <c r="C291" s="160" t="s">
        <v>47</v>
      </c>
      <c r="D291" s="160" t="s">
        <v>47</v>
      </c>
      <c r="E291" s="160" t="s">
        <v>47</v>
      </c>
      <c r="F291" s="361"/>
      <c r="G291" s="362"/>
    </row>
    <row r="292" ht="23.1" customHeight="1" spans="1:7">
      <c r="A292" s="189" t="s">
        <v>555</v>
      </c>
      <c r="B292" s="189" t="s">
        <v>556</v>
      </c>
      <c r="C292" s="160" t="s">
        <v>47</v>
      </c>
      <c r="D292" s="160" t="s">
        <v>47</v>
      </c>
      <c r="E292" s="160" t="s">
        <v>47</v>
      </c>
      <c r="F292" s="361"/>
      <c r="G292" s="362"/>
    </row>
    <row r="293" ht="23.1" customHeight="1" spans="1:7">
      <c r="A293" s="189" t="s">
        <v>557</v>
      </c>
      <c r="B293" s="189" t="s">
        <v>558</v>
      </c>
      <c r="C293" s="160" t="s">
        <v>47</v>
      </c>
      <c r="D293" s="160" t="s">
        <v>47</v>
      </c>
      <c r="E293" s="160" t="s">
        <v>47</v>
      </c>
      <c r="F293" s="361"/>
      <c r="G293" s="362"/>
    </row>
    <row r="294" ht="23.1" customHeight="1" spans="1:7">
      <c r="A294" s="189" t="s">
        <v>559</v>
      </c>
      <c r="B294" s="189" t="s">
        <v>147</v>
      </c>
      <c r="C294" s="160" t="s">
        <v>47</v>
      </c>
      <c r="D294" s="160" t="s">
        <v>47</v>
      </c>
      <c r="E294" s="160" t="s">
        <v>47</v>
      </c>
      <c r="F294" s="361"/>
      <c r="G294" s="362"/>
    </row>
    <row r="295" ht="23.1" customHeight="1" spans="1:7">
      <c r="A295" s="189" t="s">
        <v>560</v>
      </c>
      <c r="B295" s="189" t="s">
        <v>561</v>
      </c>
      <c r="C295" s="160">
        <v>224</v>
      </c>
      <c r="D295" s="160">
        <v>929</v>
      </c>
      <c r="E295" s="160">
        <v>49</v>
      </c>
      <c r="F295" s="361">
        <f>IF(ISERROR(E295/C295),,E295/C295)</f>
        <v>0.21875</v>
      </c>
      <c r="G295" s="362">
        <f>E295/D295*100%</f>
        <v>0.0527448869752422</v>
      </c>
    </row>
    <row r="296" ht="23.1" customHeight="1" spans="1:7">
      <c r="A296" s="157" t="s">
        <v>562</v>
      </c>
      <c r="B296" s="363" t="s">
        <v>563</v>
      </c>
      <c r="C296" s="158">
        <f>SUM(C297:C302)</f>
        <v>0</v>
      </c>
      <c r="D296" s="158">
        <f>SUM(D297:D302)</f>
        <v>0</v>
      </c>
      <c r="E296" s="158">
        <f>SUM(E297:E302)</f>
        <v>0</v>
      </c>
      <c r="F296" s="361">
        <f>IF(ISERROR(E296/C296),,E296/C296)</f>
        <v>0</v>
      </c>
      <c r="G296" s="362"/>
    </row>
    <row r="297" ht="23.1" customHeight="1" spans="1:7">
      <c r="A297" s="189" t="s">
        <v>564</v>
      </c>
      <c r="B297" s="189" t="s">
        <v>129</v>
      </c>
      <c r="C297" s="160"/>
      <c r="D297" s="160"/>
      <c r="E297" s="160"/>
      <c r="F297" s="361"/>
      <c r="G297" s="362"/>
    </row>
    <row r="298" ht="23.1" customHeight="1" spans="1:7">
      <c r="A298" s="189" t="s">
        <v>565</v>
      </c>
      <c r="B298" s="189" t="s">
        <v>131</v>
      </c>
      <c r="C298" s="160"/>
      <c r="D298" s="160"/>
      <c r="E298" s="160"/>
      <c r="F298" s="361"/>
      <c r="G298" s="362"/>
    </row>
    <row r="299" ht="23.1" customHeight="1" spans="1:7">
      <c r="A299" s="189" t="s">
        <v>566</v>
      </c>
      <c r="B299" s="189" t="s">
        <v>133</v>
      </c>
      <c r="C299" s="160"/>
      <c r="D299" s="160"/>
      <c r="E299" s="160"/>
      <c r="F299" s="361"/>
      <c r="G299" s="362"/>
    </row>
    <row r="300" ht="23.1" customHeight="1" spans="1:7">
      <c r="A300" s="189" t="s">
        <v>567</v>
      </c>
      <c r="B300" s="189" t="s">
        <v>568</v>
      </c>
      <c r="C300" s="160"/>
      <c r="D300" s="160"/>
      <c r="E300" s="160"/>
      <c r="F300" s="361"/>
      <c r="G300" s="362"/>
    </row>
    <row r="301" ht="23.1" customHeight="1" spans="1:7">
      <c r="A301" s="189" t="s">
        <v>569</v>
      </c>
      <c r="B301" s="189" t="s">
        <v>147</v>
      </c>
      <c r="C301" s="160"/>
      <c r="D301" s="160"/>
      <c r="E301" s="160"/>
      <c r="F301" s="361"/>
      <c r="G301" s="362"/>
    </row>
    <row r="302" ht="23.1" customHeight="1" spans="1:7">
      <c r="A302" s="189" t="s">
        <v>570</v>
      </c>
      <c r="B302" s="189" t="s">
        <v>571</v>
      </c>
      <c r="C302" s="160"/>
      <c r="D302" s="160"/>
      <c r="E302" s="160"/>
      <c r="F302" s="361"/>
      <c r="G302" s="362"/>
    </row>
    <row r="303" ht="23.1" customHeight="1" spans="1:7">
      <c r="A303" s="157" t="s">
        <v>572</v>
      </c>
      <c r="B303" s="363" t="s">
        <v>573</v>
      </c>
      <c r="C303" s="158">
        <f>SUM(C304:C310)</f>
        <v>0</v>
      </c>
      <c r="D303" s="158">
        <f>SUM(D304:D310)</f>
        <v>58</v>
      </c>
      <c r="E303" s="158">
        <f>SUM(E304:E310)</f>
        <v>53</v>
      </c>
      <c r="F303" s="361">
        <f>IF(ISERROR(E303/C303),,E303/C303)</f>
        <v>0</v>
      </c>
      <c r="G303" s="362">
        <f>E303/D303*100%</f>
        <v>0.913793103448276</v>
      </c>
    </row>
    <row r="304" ht="23.1" customHeight="1" spans="1:7">
      <c r="A304" s="189" t="s">
        <v>574</v>
      </c>
      <c r="B304" s="189" t="s">
        <v>129</v>
      </c>
      <c r="C304" s="160" t="s">
        <v>47</v>
      </c>
      <c r="D304" s="160">
        <v>58</v>
      </c>
      <c r="E304" s="160">
        <v>53</v>
      </c>
      <c r="F304" s="361">
        <f>IF(ISERROR(E304/C304),,E304/C304)</f>
        <v>0</v>
      </c>
      <c r="G304" s="362">
        <f>E304/D304*100%</f>
        <v>0.913793103448276</v>
      </c>
    </row>
    <row r="305" ht="23.1" customHeight="1" spans="1:7">
      <c r="A305" s="189" t="s">
        <v>575</v>
      </c>
      <c r="B305" s="189" t="s">
        <v>131</v>
      </c>
      <c r="C305" s="160" t="s">
        <v>47</v>
      </c>
      <c r="D305" s="160" t="s">
        <v>47</v>
      </c>
      <c r="E305" s="160" t="s">
        <v>47</v>
      </c>
      <c r="F305" s="361"/>
      <c r="G305" s="362"/>
    </row>
    <row r="306" ht="23.1" customHeight="1" spans="1:7">
      <c r="A306" s="189" t="s">
        <v>576</v>
      </c>
      <c r="B306" s="189" t="s">
        <v>133</v>
      </c>
      <c r="C306" s="160" t="s">
        <v>47</v>
      </c>
      <c r="D306" s="160" t="s">
        <v>47</v>
      </c>
      <c r="E306" s="160" t="s">
        <v>47</v>
      </c>
      <c r="F306" s="361"/>
      <c r="G306" s="362"/>
    </row>
    <row r="307" ht="23.1" customHeight="1" spans="1:7">
      <c r="A307" s="189" t="s">
        <v>577</v>
      </c>
      <c r="B307" s="189" t="s">
        <v>578</v>
      </c>
      <c r="C307" s="160" t="s">
        <v>47</v>
      </c>
      <c r="D307" s="160" t="s">
        <v>47</v>
      </c>
      <c r="E307" s="160" t="s">
        <v>47</v>
      </c>
      <c r="F307" s="361"/>
      <c r="G307" s="362"/>
    </row>
    <row r="308" ht="23.1" customHeight="1" spans="1:7">
      <c r="A308" s="189" t="s">
        <v>579</v>
      </c>
      <c r="B308" s="189" t="s">
        <v>580</v>
      </c>
      <c r="C308" s="160" t="s">
        <v>47</v>
      </c>
      <c r="D308" s="160" t="s">
        <v>47</v>
      </c>
      <c r="E308" s="160" t="s">
        <v>47</v>
      </c>
      <c r="F308" s="361"/>
      <c r="G308" s="362"/>
    </row>
    <row r="309" ht="23.1" customHeight="1" spans="1:7">
      <c r="A309" s="189" t="s">
        <v>581</v>
      </c>
      <c r="B309" s="189" t="s">
        <v>147</v>
      </c>
      <c r="C309" s="160" t="s">
        <v>47</v>
      </c>
      <c r="D309" s="160" t="s">
        <v>47</v>
      </c>
      <c r="E309" s="160" t="s">
        <v>47</v>
      </c>
      <c r="F309" s="361"/>
      <c r="G309" s="362"/>
    </row>
    <row r="310" ht="23.1" customHeight="1" spans="1:7">
      <c r="A310" s="189" t="s">
        <v>582</v>
      </c>
      <c r="B310" s="189" t="s">
        <v>583</v>
      </c>
      <c r="C310" s="160" t="s">
        <v>47</v>
      </c>
      <c r="D310" s="160" t="s">
        <v>47</v>
      </c>
      <c r="E310" s="160" t="s">
        <v>47</v>
      </c>
      <c r="F310" s="361"/>
      <c r="G310" s="362"/>
    </row>
    <row r="311" ht="23.1" customHeight="1" spans="1:7">
      <c r="A311" s="157" t="s">
        <v>584</v>
      </c>
      <c r="B311" s="363" t="s">
        <v>585</v>
      </c>
      <c r="C311" s="158">
        <f>SUM(C312:C319)</f>
        <v>0</v>
      </c>
      <c r="D311" s="158">
        <f>SUM(D312:D319)</f>
        <v>87</v>
      </c>
      <c r="E311" s="158">
        <f>SUM(E312:E319)</f>
        <v>83</v>
      </c>
      <c r="F311" s="361">
        <f>IF(ISERROR(E311/C311),,E311/C311)</f>
        <v>0</v>
      </c>
      <c r="G311" s="362">
        <f>E311/D311*100%</f>
        <v>0.954022988505747</v>
      </c>
    </row>
    <row r="312" ht="23.1" customHeight="1" spans="1:7">
      <c r="A312" s="189" t="s">
        <v>586</v>
      </c>
      <c r="B312" s="189" t="s">
        <v>129</v>
      </c>
      <c r="C312" s="160" t="s">
        <v>47</v>
      </c>
      <c r="D312" s="160">
        <v>87</v>
      </c>
      <c r="E312" s="160">
        <v>83</v>
      </c>
      <c r="F312" s="361">
        <f>IF(ISERROR(E312/C312),,E312/C312)</f>
        <v>0</v>
      </c>
      <c r="G312" s="362">
        <f>E312/D312*100%</f>
        <v>0.954022988505747</v>
      </c>
    </row>
    <row r="313" ht="23.1" customHeight="1" spans="1:7">
      <c r="A313" s="189" t="s">
        <v>587</v>
      </c>
      <c r="B313" s="189" t="s">
        <v>131</v>
      </c>
      <c r="C313" s="160" t="s">
        <v>47</v>
      </c>
      <c r="D313" s="160" t="s">
        <v>47</v>
      </c>
      <c r="E313" s="160" t="s">
        <v>47</v>
      </c>
      <c r="F313" s="361"/>
      <c r="G313" s="362"/>
    </row>
    <row r="314" ht="23.1" customHeight="1" spans="1:7">
      <c r="A314" s="189" t="s">
        <v>588</v>
      </c>
      <c r="B314" s="189" t="s">
        <v>133</v>
      </c>
      <c r="C314" s="160" t="s">
        <v>47</v>
      </c>
      <c r="D314" s="160" t="s">
        <v>47</v>
      </c>
      <c r="E314" s="160" t="s">
        <v>47</v>
      </c>
      <c r="F314" s="361"/>
      <c r="G314" s="362"/>
    </row>
    <row r="315" ht="23.1" customHeight="1" spans="1:7">
      <c r="A315" s="189" t="s">
        <v>589</v>
      </c>
      <c r="B315" s="189" t="s">
        <v>590</v>
      </c>
      <c r="C315" s="160" t="s">
        <v>47</v>
      </c>
      <c r="D315" s="160" t="s">
        <v>47</v>
      </c>
      <c r="E315" s="160" t="s">
        <v>47</v>
      </c>
      <c r="F315" s="361"/>
      <c r="G315" s="362"/>
    </row>
    <row r="316" ht="23.1" customHeight="1" spans="1:7">
      <c r="A316" s="189" t="s">
        <v>591</v>
      </c>
      <c r="B316" s="189" t="s">
        <v>592</v>
      </c>
      <c r="C316" s="160" t="s">
        <v>47</v>
      </c>
      <c r="D316" s="160" t="s">
        <v>47</v>
      </c>
      <c r="E316" s="160" t="s">
        <v>47</v>
      </c>
      <c r="F316" s="361"/>
      <c r="G316" s="362"/>
    </row>
    <row r="317" ht="23.1" customHeight="1" spans="1:7">
      <c r="A317" s="189" t="s">
        <v>593</v>
      </c>
      <c r="B317" s="189" t="s">
        <v>594</v>
      </c>
      <c r="C317" s="160" t="s">
        <v>47</v>
      </c>
      <c r="D317" s="160" t="s">
        <v>47</v>
      </c>
      <c r="E317" s="160" t="s">
        <v>47</v>
      </c>
      <c r="F317" s="361"/>
      <c r="G317" s="362"/>
    </row>
    <row r="318" ht="23.1" customHeight="1" spans="1:7">
      <c r="A318" s="189" t="s">
        <v>595</v>
      </c>
      <c r="B318" s="189" t="s">
        <v>147</v>
      </c>
      <c r="C318" s="160" t="s">
        <v>47</v>
      </c>
      <c r="D318" s="160" t="s">
        <v>47</v>
      </c>
      <c r="E318" s="160" t="s">
        <v>47</v>
      </c>
      <c r="F318" s="361"/>
      <c r="G318" s="362"/>
    </row>
    <row r="319" ht="23.1" customHeight="1" spans="1:7">
      <c r="A319" s="189" t="s">
        <v>596</v>
      </c>
      <c r="B319" s="189" t="s">
        <v>597</v>
      </c>
      <c r="C319" s="160" t="s">
        <v>47</v>
      </c>
      <c r="D319" s="160" t="s">
        <v>47</v>
      </c>
      <c r="E319" s="160" t="s">
        <v>47</v>
      </c>
      <c r="F319" s="361"/>
      <c r="G319" s="362"/>
    </row>
    <row r="320" ht="23.1" customHeight="1" spans="1:7">
      <c r="A320" s="157" t="s">
        <v>598</v>
      </c>
      <c r="B320" s="363" t="s">
        <v>599</v>
      </c>
      <c r="C320" s="158">
        <f>SUM(C321:C333)</f>
        <v>546</v>
      </c>
      <c r="D320" s="158">
        <f>SUM(D321:D333)</f>
        <v>738</v>
      </c>
      <c r="E320" s="158">
        <f>SUM(E321:E333)</f>
        <v>616</v>
      </c>
      <c r="F320" s="361">
        <f>IF(ISERROR(E320/C320),,E320/C320)</f>
        <v>1.12820512820513</v>
      </c>
      <c r="G320" s="362">
        <f>E320/D320*100%</f>
        <v>0.834688346883469</v>
      </c>
    </row>
    <row r="321" ht="23.1" customHeight="1" spans="1:7">
      <c r="A321" s="189" t="s">
        <v>600</v>
      </c>
      <c r="B321" s="189" t="s">
        <v>129</v>
      </c>
      <c r="C321" s="160">
        <v>454</v>
      </c>
      <c r="D321" s="160">
        <v>459</v>
      </c>
      <c r="E321" s="160">
        <v>580</v>
      </c>
      <c r="F321" s="361">
        <f>IF(ISERROR(E321/C321),,E321/C321)</f>
        <v>1.27753303964758</v>
      </c>
      <c r="G321" s="362">
        <f>E321/D321*100%</f>
        <v>1.2636165577342</v>
      </c>
    </row>
    <row r="322" ht="23.1" customHeight="1" spans="1:7">
      <c r="A322" s="189" t="s">
        <v>601</v>
      </c>
      <c r="B322" s="189" t="s">
        <v>131</v>
      </c>
      <c r="C322" s="160" t="s">
        <v>47</v>
      </c>
      <c r="D322" s="160" t="s">
        <v>47</v>
      </c>
      <c r="E322" s="160" t="s">
        <v>47</v>
      </c>
      <c r="F322" s="361"/>
      <c r="G322" s="362"/>
    </row>
    <row r="323" ht="23.1" customHeight="1" spans="1:7">
      <c r="A323" s="189" t="s">
        <v>602</v>
      </c>
      <c r="B323" s="189" t="s">
        <v>133</v>
      </c>
      <c r="C323" s="160" t="s">
        <v>47</v>
      </c>
      <c r="D323" s="160" t="s">
        <v>47</v>
      </c>
      <c r="E323" s="160" t="s">
        <v>47</v>
      </c>
      <c r="F323" s="361"/>
      <c r="G323" s="362"/>
    </row>
    <row r="324" ht="23.1" customHeight="1" spans="1:7">
      <c r="A324" s="189" t="s">
        <v>603</v>
      </c>
      <c r="B324" s="189" t="s">
        <v>604</v>
      </c>
      <c r="C324" s="160">
        <v>6</v>
      </c>
      <c r="D324" s="160" t="s">
        <v>47</v>
      </c>
      <c r="E324" s="160">
        <v>8</v>
      </c>
      <c r="F324" s="361">
        <f>IF(ISERROR(E324/C324),,E324/C324)</f>
        <v>1.33333333333333</v>
      </c>
      <c r="G324" s="362"/>
    </row>
    <row r="325" ht="23.1" customHeight="1" spans="1:7">
      <c r="A325" s="189" t="s">
        <v>605</v>
      </c>
      <c r="B325" s="189" t="s">
        <v>606</v>
      </c>
      <c r="C325" s="160">
        <v>1</v>
      </c>
      <c r="D325" s="160">
        <v>1</v>
      </c>
      <c r="E325" s="160" t="s">
        <v>47</v>
      </c>
      <c r="F325" s="361">
        <f>IF(ISERROR(E325/C325),,E325/C325)</f>
        <v>0</v>
      </c>
      <c r="G325" s="362"/>
    </row>
    <row r="326" ht="23.1" customHeight="1" spans="1:7">
      <c r="A326" s="189" t="s">
        <v>607</v>
      </c>
      <c r="B326" s="189" t="s">
        <v>608</v>
      </c>
      <c r="C326" s="160">
        <v>5</v>
      </c>
      <c r="D326" s="160">
        <v>2</v>
      </c>
      <c r="E326" s="160">
        <v>6</v>
      </c>
      <c r="F326" s="361">
        <f>IF(ISERROR(E326/C326),,E326/C326)</f>
        <v>1.2</v>
      </c>
      <c r="G326" s="362">
        <f>E326/D326*100%</f>
        <v>3</v>
      </c>
    </row>
    <row r="327" ht="23.1" customHeight="1" spans="1:7">
      <c r="A327" s="189" t="s">
        <v>609</v>
      </c>
      <c r="B327" s="189" t="s">
        <v>610</v>
      </c>
      <c r="C327" s="160">
        <v>15</v>
      </c>
      <c r="D327" s="160">
        <v>20</v>
      </c>
      <c r="E327" s="160">
        <v>5</v>
      </c>
      <c r="F327" s="361">
        <f>IF(ISERROR(E327/C327),,E327/C327)</f>
        <v>0.333333333333333</v>
      </c>
      <c r="G327" s="362">
        <f>E327/D327*100%</f>
        <v>0.25</v>
      </c>
    </row>
    <row r="328" ht="23.1" customHeight="1" spans="1:7">
      <c r="A328" s="189" t="s">
        <v>611</v>
      </c>
      <c r="B328" s="189" t="s">
        <v>612</v>
      </c>
      <c r="C328" s="160" t="s">
        <v>47</v>
      </c>
      <c r="D328" s="160" t="s">
        <v>47</v>
      </c>
      <c r="E328" s="160" t="s">
        <v>47</v>
      </c>
      <c r="F328" s="361"/>
      <c r="G328" s="362"/>
    </row>
    <row r="329" ht="23.1" customHeight="1" spans="1:7">
      <c r="A329" s="189" t="s">
        <v>613</v>
      </c>
      <c r="B329" s="189" t="s">
        <v>614</v>
      </c>
      <c r="C329" s="160">
        <v>1</v>
      </c>
      <c r="D329" s="160">
        <v>1</v>
      </c>
      <c r="E329" s="160">
        <v>3</v>
      </c>
      <c r="F329" s="361">
        <f>IF(ISERROR(E329/C329),,E329/C329)</f>
        <v>3</v>
      </c>
      <c r="G329" s="362">
        <f>E329/D329*100%</f>
        <v>3</v>
      </c>
    </row>
    <row r="330" ht="23.1" customHeight="1" spans="1:7">
      <c r="A330" s="189" t="s">
        <v>615</v>
      </c>
      <c r="B330" s="189" t="s">
        <v>616</v>
      </c>
      <c r="C330" s="160">
        <v>2</v>
      </c>
      <c r="D330" s="160">
        <v>1</v>
      </c>
      <c r="E330" s="160">
        <v>1</v>
      </c>
      <c r="F330" s="361">
        <f>IF(ISERROR(E330/C330),,E330/C330)</f>
        <v>0.5</v>
      </c>
      <c r="G330" s="362">
        <f>E330/D330*100%</f>
        <v>1</v>
      </c>
    </row>
    <row r="331" ht="23.1" customHeight="1" spans="1:7">
      <c r="A331" s="189" t="s">
        <v>617</v>
      </c>
      <c r="B331" s="189" t="s">
        <v>230</v>
      </c>
      <c r="C331" s="160" t="s">
        <v>47</v>
      </c>
      <c r="D331" s="160" t="s">
        <v>47</v>
      </c>
      <c r="E331" s="160" t="s">
        <v>47</v>
      </c>
      <c r="F331" s="361"/>
      <c r="G331" s="362"/>
    </row>
    <row r="332" ht="23.1" customHeight="1" spans="1:7">
      <c r="A332" s="189" t="s">
        <v>618</v>
      </c>
      <c r="B332" s="189" t="s">
        <v>147</v>
      </c>
      <c r="C332" s="160" t="s">
        <v>47</v>
      </c>
      <c r="D332" s="160" t="s">
        <v>47</v>
      </c>
      <c r="E332" s="160" t="s">
        <v>47</v>
      </c>
      <c r="F332" s="361"/>
      <c r="G332" s="362"/>
    </row>
    <row r="333" ht="23.1" customHeight="1" spans="1:7">
      <c r="A333" s="189" t="s">
        <v>619</v>
      </c>
      <c r="B333" s="189" t="s">
        <v>620</v>
      </c>
      <c r="C333" s="160">
        <v>62</v>
      </c>
      <c r="D333" s="160">
        <v>254</v>
      </c>
      <c r="E333" s="160">
        <v>13</v>
      </c>
      <c r="F333" s="361">
        <f>IF(ISERROR(E333/C333),,E333/C333)</f>
        <v>0.209677419354839</v>
      </c>
      <c r="G333" s="362">
        <f>E333/D333*100%</f>
        <v>0.0511811023622047</v>
      </c>
    </row>
    <row r="334" ht="23.1" customHeight="1" spans="1:7">
      <c r="A334" s="157" t="s">
        <v>621</v>
      </c>
      <c r="B334" s="363" t="s">
        <v>622</v>
      </c>
      <c r="C334" s="158">
        <f>SUM(C335:C343)</f>
        <v>0</v>
      </c>
      <c r="D334" s="158">
        <f>SUM(D335:D343)</f>
        <v>0</v>
      </c>
      <c r="E334" s="158">
        <f>SUM(E335:E343)</f>
        <v>0</v>
      </c>
      <c r="F334" s="361">
        <f>IF(ISERROR(E334/C334),,E334/C334)</f>
        <v>0</v>
      </c>
      <c r="G334" s="362"/>
    </row>
    <row r="335" ht="23.1" customHeight="1" spans="1:7">
      <c r="A335" s="189" t="s">
        <v>623</v>
      </c>
      <c r="B335" s="189" t="s">
        <v>129</v>
      </c>
      <c r="C335" s="160"/>
      <c r="D335" s="160"/>
      <c r="E335" s="160"/>
      <c r="F335" s="361"/>
      <c r="G335" s="362"/>
    </row>
    <row r="336" ht="23.1" customHeight="1" spans="1:7">
      <c r="A336" s="189" t="s">
        <v>624</v>
      </c>
      <c r="B336" s="189" t="s">
        <v>131</v>
      </c>
      <c r="C336" s="160"/>
      <c r="D336" s="160"/>
      <c r="E336" s="160"/>
      <c r="F336" s="361"/>
      <c r="G336" s="362"/>
    </row>
    <row r="337" ht="23.1" customHeight="1" spans="1:7">
      <c r="A337" s="189" t="s">
        <v>625</v>
      </c>
      <c r="B337" s="189" t="s">
        <v>133</v>
      </c>
      <c r="C337" s="160"/>
      <c r="D337" s="160"/>
      <c r="E337" s="160"/>
      <c r="F337" s="361"/>
      <c r="G337" s="362"/>
    </row>
    <row r="338" ht="23.1" customHeight="1" spans="1:7">
      <c r="A338" s="189" t="s">
        <v>626</v>
      </c>
      <c r="B338" s="189" t="s">
        <v>627</v>
      </c>
      <c r="C338" s="160"/>
      <c r="D338" s="160"/>
      <c r="E338" s="160"/>
      <c r="F338" s="361"/>
      <c r="G338" s="362"/>
    </row>
    <row r="339" ht="23.1" customHeight="1" spans="1:7">
      <c r="A339" s="189" t="s">
        <v>628</v>
      </c>
      <c r="B339" s="189" t="s">
        <v>629</v>
      </c>
      <c r="C339" s="160"/>
      <c r="D339" s="160"/>
      <c r="E339" s="160"/>
      <c r="F339" s="361"/>
      <c r="G339" s="362"/>
    </row>
    <row r="340" ht="23.1" customHeight="1" spans="1:7">
      <c r="A340" s="189" t="s">
        <v>630</v>
      </c>
      <c r="B340" s="189" t="s">
        <v>631</v>
      </c>
      <c r="C340" s="160"/>
      <c r="D340" s="160"/>
      <c r="E340" s="160"/>
      <c r="F340" s="361"/>
      <c r="G340" s="362"/>
    </row>
    <row r="341" ht="23.1" customHeight="1" spans="1:7">
      <c r="A341" s="189" t="s">
        <v>632</v>
      </c>
      <c r="B341" s="189" t="s">
        <v>230</v>
      </c>
      <c r="C341" s="160"/>
      <c r="D341" s="160"/>
      <c r="E341" s="160"/>
      <c r="F341" s="361"/>
      <c r="G341" s="362"/>
    </row>
    <row r="342" ht="23.1" customHeight="1" spans="1:7">
      <c r="A342" s="189" t="s">
        <v>633</v>
      </c>
      <c r="B342" s="189" t="s">
        <v>147</v>
      </c>
      <c r="C342" s="160"/>
      <c r="D342" s="160"/>
      <c r="E342" s="160"/>
      <c r="F342" s="361"/>
      <c r="G342" s="362"/>
    </row>
    <row r="343" ht="23.1" customHeight="1" spans="1:7">
      <c r="A343" s="189" t="s">
        <v>634</v>
      </c>
      <c r="B343" s="189" t="s">
        <v>635</v>
      </c>
      <c r="C343" s="160"/>
      <c r="D343" s="160"/>
      <c r="E343" s="160"/>
      <c r="F343" s="361"/>
      <c r="G343" s="362"/>
    </row>
    <row r="344" ht="23.1" customHeight="1" spans="1:7">
      <c r="A344" s="157" t="s">
        <v>636</v>
      </c>
      <c r="B344" s="363" t="s">
        <v>637</v>
      </c>
      <c r="C344" s="158">
        <f>SUM(C345:C353)</f>
        <v>0</v>
      </c>
      <c r="D344" s="158">
        <f>SUM(D345:D353)</f>
        <v>0</v>
      </c>
      <c r="E344" s="158">
        <f>SUM(E345:E353)</f>
        <v>0</v>
      </c>
      <c r="F344" s="361">
        <f>IF(ISERROR(E344/C344),,E344/C344)</f>
        <v>0</v>
      </c>
      <c r="G344" s="362"/>
    </row>
    <row r="345" ht="23.1" customHeight="1" spans="1:7">
      <c r="A345" s="189" t="s">
        <v>638</v>
      </c>
      <c r="B345" s="189" t="s">
        <v>129</v>
      </c>
      <c r="C345" s="160"/>
      <c r="D345" s="160"/>
      <c r="E345" s="160"/>
      <c r="F345" s="361"/>
      <c r="G345" s="362"/>
    </row>
    <row r="346" ht="23.1" customHeight="1" spans="1:7">
      <c r="A346" s="189" t="s">
        <v>639</v>
      </c>
      <c r="B346" s="189" t="s">
        <v>131</v>
      </c>
      <c r="C346" s="160"/>
      <c r="D346" s="160"/>
      <c r="E346" s="160"/>
      <c r="F346" s="361"/>
      <c r="G346" s="362"/>
    </row>
    <row r="347" ht="23.1" customHeight="1" spans="1:7">
      <c r="A347" s="189" t="s">
        <v>640</v>
      </c>
      <c r="B347" s="189" t="s">
        <v>133</v>
      </c>
      <c r="C347" s="160"/>
      <c r="D347" s="160"/>
      <c r="E347" s="160"/>
      <c r="F347" s="361"/>
      <c r="G347" s="362"/>
    </row>
    <row r="348" ht="23.1" customHeight="1" spans="1:7">
      <c r="A348" s="189" t="s">
        <v>641</v>
      </c>
      <c r="B348" s="189" t="s">
        <v>642</v>
      </c>
      <c r="C348" s="160"/>
      <c r="D348" s="160"/>
      <c r="E348" s="160"/>
      <c r="F348" s="361"/>
      <c r="G348" s="362"/>
    </row>
    <row r="349" ht="23.1" customHeight="1" spans="1:7">
      <c r="A349" s="189" t="s">
        <v>643</v>
      </c>
      <c r="B349" s="189" t="s">
        <v>644</v>
      </c>
      <c r="C349" s="160"/>
      <c r="D349" s="160"/>
      <c r="E349" s="160"/>
      <c r="F349" s="361"/>
      <c r="G349" s="362"/>
    </row>
    <row r="350" ht="23.1" customHeight="1" spans="1:7">
      <c r="A350" s="189" t="s">
        <v>645</v>
      </c>
      <c r="B350" s="189" t="s">
        <v>646</v>
      </c>
      <c r="C350" s="160"/>
      <c r="D350" s="160"/>
      <c r="E350" s="160"/>
      <c r="F350" s="361"/>
      <c r="G350" s="362"/>
    </row>
    <row r="351" ht="23.1" customHeight="1" spans="1:7">
      <c r="A351" s="189" t="s">
        <v>647</v>
      </c>
      <c r="B351" s="189" t="s">
        <v>230</v>
      </c>
      <c r="C351" s="160"/>
      <c r="D351" s="160"/>
      <c r="E351" s="160"/>
      <c r="F351" s="361"/>
      <c r="G351" s="362"/>
    </row>
    <row r="352" ht="23.1" customHeight="1" spans="1:7">
      <c r="A352" s="189" t="s">
        <v>648</v>
      </c>
      <c r="B352" s="189" t="s">
        <v>147</v>
      </c>
      <c r="C352" s="160"/>
      <c r="D352" s="160"/>
      <c r="E352" s="160"/>
      <c r="F352" s="361"/>
      <c r="G352" s="362"/>
    </row>
    <row r="353" ht="23.1" customHeight="1" spans="1:7">
      <c r="A353" s="189" t="s">
        <v>649</v>
      </c>
      <c r="B353" s="189" t="s">
        <v>650</v>
      </c>
      <c r="C353" s="160"/>
      <c r="D353" s="160"/>
      <c r="E353" s="160"/>
      <c r="F353" s="361"/>
      <c r="G353" s="362"/>
    </row>
    <row r="354" ht="23.1" customHeight="1" spans="1:7">
      <c r="A354" s="157" t="s">
        <v>651</v>
      </c>
      <c r="B354" s="363" t="s">
        <v>652</v>
      </c>
      <c r="C354" s="158">
        <f>SUM(C355:C361)</f>
        <v>0</v>
      </c>
      <c r="D354" s="158">
        <f>SUM(D355:D361)</f>
        <v>0</v>
      </c>
      <c r="E354" s="158">
        <f>SUM(E355:E361)</f>
        <v>0</v>
      </c>
      <c r="F354" s="361">
        <f>IF(ISERROR(E354/C354),,E354/C354)</f>
        <v>0</v>
      </c>
      <c r="G354" s="362"/>
    </row>
    <row r="355" ht="23.1" customHeight="1" spans="1:7">
      <c r="A355" s="189" t="s">
        <v>653</v>
      </c>
      <c r="B355" s="189" t="s">
        <v>129</v>
      </c>
      <c r="C355" s="160"/>
      <c r="D355" s="160"/>
      <c r="E355" s="160"/>
      <c r="F355" s="361"/>
      <c r="G355" s="362"/>
    </row>
    <row r="356" ht="23.1" customHeight="1" spans="1:7">
      <c r="A356" s="189" t="s">
        <v>654</v>
      </c>
      <c r="B356" s="189" t="s">
        <v>131</v>
      </c>
      <c r="C356" s="160"/>
      <c r="D356" s="160"/>
      <c r="E356" s="160"/>
      <c r="F356" s="361"/>
      <c r="G356" s="362"/>
    </row>
    <row r="357" ht="23.1" customHeight="1" spans="1:7">
      <c r="A357" s="189" t="s">
        <v>655</v>
      </c>
      <c r="B357" s="189" t="s">
        <v>133</v>
      </c>
      <c r="C357" s="160"/>
      <c r="D357" s="160"/>
      <c r="E357" s="160"/>
      <c r="F357" s="361"/>
      <c r="G357" s="362"/>
    </row>
    <row r="358" ht="23.1" customHeight="1" spans="1:7">
      <c r="A358" s="189" t="s">
        <v>656</v>
      </c>
      <c r="B358" s="189" t="s">
        <v>657</v>
      </c>
      <c r="C358" s="160"/>
      <c r="D358" s="160"/>
      <c r="E358" s="160"/>
      <c r="F358" s="361"/>
      <c r="G358" s="362"/>
    </row>
    <row r="359" ht="23.1" customHeight="1" spans="1:7">
      <c r="A359" s="189" t="s">
        <v>658</v>
      </c>
      <c r="B359" s="189" t="s">
        <v>659</v>
      </c>
      <c r="C359" s="160"/>
      <c r="D359" s="160"/>
      <c r="E359" s="160"/>
      <c r="F359" s="361"/>
      <c r="G359" s="362"/>
    </row>
    <row r="360" ht="23.1" customHeight="1" spans="1:7">
      <c r="A360" s="189" t="s">
        <v>660</v>
      </c>
      <c r="B360" s="189" t="s">
        <v>147</v>
      </c>
      <c r="C360" s="160"/>
      <c r="D360" s="160"/>
      <c r="E360" s="160"/>
      <c r="F360" s="361"/>
      <c r="G360" s="362"/>
    </row>
    <row r="361" ht="23.1" customHeight="1" spans="1:7">
      <c r="A361" s="189" t="s">
        <v>661</v>
      </c>
      <c r="B361" s="189" t="s">
        <v>662</v>
      </c>
      <c r="C361" s="160"/>
      <c r="D361" s="160"/>
      <c r="E361" s="160"/>
      <c r="F361" s="361"/>
      <c r="G361" s="362"/>
    </row>
    <row r="362" ht="23.1" customHeight="1" spans="1:7">
      <c r="A362" s="157" t="s">
        <v>663</v>
      </c>
      <c r="B362" s="363" t="s">
        <v>664</v>
      </c>
      <c r="C362" s="158">
        <f>SUM(C363:C367)</f>
        <v>0</v>
      </c>
      <c r="D362" s="158">
        <f>SUM(D363:D367)</f>
        <v>0</v>
      </c>
      <c r="E362" s="158">
        <f>SUM(E363:E367)</f>
        <v>0</v>
      </c>
      <c r="F362" s="361">
        <f>IF(ISERROR(E362/C362),,E362/C362)</f>
        <v>0</v>
      </c>
      <c r="G362" s="362"/>
    </row>
    <row r="363" ht="23.1" customHeight="1" spans="1:7">
      <c r="A363" s="189" t="s">
        <v>665</v>
      </c>
      <c r="B363" s="189" t="s">
        <v>129</v>
      </c>
      <c r="C363" s="160"/>
      <c r="D363" s="160"/>
      <c r="E363" s="160"/>
      <c r="F363" s="361"/>
      <c r="G363" s="362"/>
    </row>
    <row r="364" ht="23.1" customHeight="1" spans="1:7">
      <c r="A364" s="189" t="s">
        <v>666</v>
      </c>
      <c r="B364" s="189" t="s">
        <v>131</v>
      </c>
      <c r="C364" s="160"/>
      <c r="D364" s="160"/>
      <c r="E364" s="160"/>
      <c r="F364" s="361"/>
      <c r="G364" s="362"/>
    </row>
    <row r="365" ht="23.1" customHeight="1" spans="1:7">
      <c r="A365" s="189" t="s">
        <v>667</v>
      </c>
      <c r="B365" s="189" t="s">
        <v>230</v>
      </c>
      <c r="C365" s="160"/>
      <c r="D365" s="160"/>
      <c r="E365" s="160"/>
      <c r="F365" s="361"/>
      <c r="G365" s="362"/>
    </row>
    <row r="366" ht="23.1" customHeight="1" spans="1:7">
      <c r="A366" s="189" t="s">
        <v>668</v>
      </c>
      <c r="B366" s="189" t="s">
        <v>669</v>
      </c>
      <c r="C366" s="160"/>
      <c r="D366" s="160"/>
      <c r="E366" s="160"/>
      <c r="F366" s="361"/>
      <c r="G366" s="362"/>
    </row>
    <row r="367" ht="23.1" customHeight="1" spans="1:7">
      <c r="A367" s="189" t="s">
        <v>670</v>
      </c>
      <c r="B367" s="189" t="s">
        <v>671</v>
      </c>
      <c r="C367" s="160"/>
      <c r="D367" s="160"/>
      <c r="E367" s="160"/>
      <c r="F367" s="361"/>
      <c r="G367" s="362"/>
    </row>
    <row r="368" ht="23.1" customHeight="1" spans="1:7">
      <c r="A368" s="157" t="s">
        <v>672</v>
      </c>
      <c r="B368" s="363" t="s">
        <v>673</v>
      </c>
      <c r="C368" s="158">
        <f>SUM(C369:C370)</f>
        <v>559</v>
      </c>
      <c r="D368" s="158">
        <f>SUM(D369:D370)</f>
        <v>136</v>
      </c>
      <c r="E368" s="158">
        <f>SUM(E369:E370)</f>
        <v>30</v>
      </c>
      <c r="F368" s="361">
        <f>IF(ISERROR(E368/C368),,E368/C368)</f>
        <v>0.0536672629695885</v>
      </c>
      <c r="G368" s="362">
        <f>E368/D368*100%</f>
        <v>0.220588235294118</v>
      </c>
    </row>
    <row r="369" ht="23.1" customHeight="1" spans="1:7">
      <c r="A369" s="189" t="s">
        <v>674</v>
      </c>
      <c r="B369" s="189" t="s">
        <v>675</v>
      </c>
      <c r="C369" s="160">
        <v>3</v>
      </c>
      <c r="D369" s="160">
        <v>5</v>
      </c>
      <c r="E369" s="160" t="s">
        <v>47</v>
      </c>
      <c r="F369" s="361">
        <f>IF(ISERROR(E369/C369),,E369/C369)</f>
        <v>0</v>
      </c>
      <c r="G369" s="362"/>
    </row>
    <row r="370" ht="23.1" customHeight="1" spans="1:7">
      <c r="A370" s="189" t="s">
        <v>676</v>
      </c>
      <c r="B370" s="189" t="s">
        <v>673</v>
      </c>
      <c r="C370" s="160">
        <v>556</v>
      </c>
      <c r="D370" s="160">
        <v>131</v>
      </c>
      <c r="E370" s="160">
        <v>30</v>
      </c>
      <c r="F370" s="361">
        <f>IF(ISERROR(E370/C370),,E370/C370)</f>
        <v>0.0539568345323741</v>
      </c>
      <c r="G370" s="362">
        <f>E370/D370*100%</f>
        <v>0.229007633587786</v>
      </c>
    </row>
    <row r="371" ht="23.1" customHeight="1" spans="1:7">
      <c r="A371" s="157" t="s">
        <v>677</v>
      </c>
      <c r="B371" s="157" t="s">
        <v>678</v>
      </c>
      <c r="C371" s="158">
        <f>SUM(C372,C377,C384,C390,C396,C400,C404,C408,C414,C421)</f>
        <v>45462</v>
      </c>
      <c r="D371" s="158">
        <f>SUM(D372,D377,D384,D390,D396,D400,D404,D408,D414,D421)</f>
        <v>44748</v>
      </c>
      <c r="E371" s="158">
        <f>SUM(E372,E377,E384,E390,E396,E400,E404,E408,E414,E421)</f>
        <v>51984</v>
      </c>
      <c r="F371" s="361">
        <f>IF(ISERROR(E371/C371),,E371/C371)</f>
        <v>1.14346047248251</v>
      </c>
      <c r="G371" s="362">
        <f>E371/D371*100%</f>
        <v>1.16170555108608</v>
      </c>
    </row>
    <row r="372" ht="23.1" customHeight="1" spans="1:7">
      <c r="A372" s="157" t="s">
        <v>679</v>
      </c>
      <c r="B372" s="363" t="s">
        <v>680</v>
      </c>
      <c r="C372" s="158">
        <f>SUM(C373:C376)</f>
        <v>629</v>
      </c>
      <c r="D372" s="158">
        <f>SUM(D373:D376)</f>
        <v>711</v>
      </c>
      <c r="E372" s="158">
        <f>SUM(E373:E376)</f>
        <v>793</v>
      </c>
      <c r="F372" s="361">
        <f>IF(ISERROR(E372/C372),,E372/C372)</f>
        <v>1.26073131955485</v>
      </c>
      <c r="G372" s="362">
        <f>E372/D372*100%</f>
        <v>1.11533052039381</v>
      </c>
    </row>
    <row r="373" ht="23.1" customHeight="1" spans="1:7">
      <c r="A373" s="189" t="s">
        <v>681</v>
      </c>
      <c r="B373" s="189" t="s">
        <v>129</v>
      </c>
      <c r="C373" s="160">
        <v>629</v>
      </c>
      <c r="D373" s="160">
        <v>670</v>
      </c>
      <c r="E373" s="160">
        <v>793</v>
      </c>
      <c r="F373" s="361">
        <f>IF(ISERROR(E373/C373),,E373/C373)</f>
        <v>1.26073131955485</v>
      </c>
      <c r="G373" s="362">
        <f>E373/D373*100%</f>
        <v>1.18358208955224</v>
      </c>
    </row>
    <row r="374" ht="23.1" customHeight="1" spans="1:7">
      <c r="A374" s="189" t="s">
        <v>682</v>
      </c>
      <c r="B374" s="189" t="s">
        <v>131</v>
      </c>
      <c r="C374" s="160" t="s">
        <v>47</v>
      </c>
      <c r="D374" s="160" t="s">
        <v>47</v>
      </c>
      <c r="E374" s="160" t="s">
        <v>47</v>
      </c>
      <c r="F374" s="361"/>
      <c r="G374" s="362"/>
    </row>
    <row r="375" ht="23.1" customHeight="1" spans="1:7">
      <c r="A375" s="189" t="s">
        <v>683</v>
      </c>
      <c r="B375" s="189" t="s">
        <v>133</v>
      </c>
      <c r="C375" s="160" t="s">
        <v>47</v>
      </c>
      <c r="D375" s="160" t="s">
        <v>47</v>
      </c>
      <c r="E375" s="160" t="s">
        <v>47</v>
      </c>
      <c r="F375" s="361"/>
      <c r="G375" s="362"/>
    </row>
    <row r="376" ht="23.1" customHeight="1" spans="1:7">
      <c r="A376" s="189" t="s">
        <v>684</v>
      </c>
      <c r="B376" s="189" t="s">
        <v>685</v>
      </c>
      <c r="C376" s="160" t="s">
        <v>47</v>
      </c>
      <c r="D376" s="160">
        <v>41</v>
      </c>
      <c r="E376" s="160" t="s">
        <v>47</v>
      </c>
      <c r="F376" s="361">
        <f>IF(ISERROR(E376/C376),,E376/C376)</f>
        <v>0</v>
      </c>
      <c r="G376" s="362"/>
    </row>
    <row r="377" ht="23.1" customHeight="1" spans="1:7">
      <c r="A377" s="157" t="s">
        <v>686</v>
      </c>
      <c r="B377" s="363" t="s">
        <v>687</v>
      </c>
      <c r="C377" s="158">
        <f>SUM(C378:C383)</f>
        <v>39365</v>
      </c>
      <c r="D377" s="158">
        <f>SUM(D378:D383)</f>
        <v>40295</v>
      </c>
      <c r="E377" s="158">
        <f>SUM(E378:E383)</f>
        <v>47041</v>
      </c>
      <c r="F377" s="361">
        <f>IF(ISERROR(E377/C377),,E377/C377)</f>
        <v>1.19499555442652</v>
      </c>
      <c r="G377" s="362">
        <f>E377/D377*100%</f>
        <v>1.16741531207346</v>
      </c>
    </row>
    <row r="378" ht="23.1" customHeight="1" spans="1:7">
      <c r="A378" s="189" t="s">
        <v>688</v>
      </c>
      <c r="B378" s="189" t="s">
        <v>689</v>
      </c>
      <c r="C378" s="160">
        <v>4329</v>
      </c>
      <c r="D378" s="160">
        <v>4804</v>
      </c>
      <c r="E378" s="160">
        <v>6486</v>
      </c>
      <c r="F378" s="361">
        <f>IF(ISERROR(E378/C378),,E378/C378)</f>
        <v>1.4982674982675</v>
      </c>
      <c r="G378" s="362">
        <f>E378/D378*100%</f>
        <v>1.35012489592007</v>
      </c>
    </row>
    <row r="379" ht="23.1" customHeight="1" spans="1:7">
      <c r="A379" s="189" t="s">
        <v>690</v>
      </c>
      <c r="B379" s="189" t="s">
        <v>691</v>
      </c>
      <c r="C379" s="160">
        <v>16917</v>
      </c>
      <c r="D379" s="160">
        <v>14682</v>
      </c>
      <c r="E379" s="160">
        <v>14313</v>
      </c>
      <c r="F379" s="361">
        <f>IF(ISERROR(E379/C379),,E379/C379)</f>
        <v>0.846071998581309</v>
      </c>
      <c r="G379" s="362">
        <f>E379/D379*100%</f>
        <v>0.974867184307315</v>
      </c>
    </row>
    <row r="380" ht="23.1" customHeight="1" spans="1:7">
      <c r="A380" s="189" t="s">
        <v>692</v>
      </c>
      <c r="B380" s="189" t="s">
        <v>693</v>
      </c>
      <c r="C380" s="160">
        <v>10298</v>
      </c>
      <c r="D380" s="160">
        <v>10642</v>
      </c>
      <c r="E380" s="160">
        <v>12843</v>
      </c>
      <c r="F380" s="361">
        <f>IF(ISERROR(E380/C380),,E380/C380)</f>
        <v>1.2471353660905</v>
      </c>
      <c r="G380" s="362">
        <f>E380/D380*100%</f>
        <v>1.20682202593497</v>
      </c>
    </row>
    <row r="381" ht="23.1" customHeight="1" spans="1:7">
      <c r="A381" s="189" t="s">
        <v>694</v>
      </c>
      <c r="B381" s="189" t="s">
        <v>695</v>
      </c>
      <c r="C381" s="160">
        <v>5796</v>
      </c>
      <c r="D381" s="160">
        <v>5517</v>
      </c>
      <c r="E381" s="160">
        <v>8433</v>
      </c>
      <c r="F381" s="361">
        <f>IF(ISERROR(E381/C381),,E381/C381)</f>
        <v>1.45496894409938</v>
      </c>
      <c r="G381" s="362">
        <f>E381/D381*100%</f>
        <v>1.52854812398042</v>
      </c>
    </row>
    <row r="382" ht="23.1" customHeight="1" spans="1:7">
      <c r="A382" s="189" t="s">
        <v>696</v>
      </c>
      <c r="B382" s="189" t="s">
        <v>697</v>
      </c>
      <c r="C382" s="160">
        <v>527</v>
      </c>
      <c r="D382" s="160">
        <v>428</v>
      </c>
      <c r="E382" s="160">
        <v>339</v>
      </c>
      <c r="F382" s="361">
        <f>IF(ISERROR(E382/C382),,E382/C382)</f>
        <v>0.64326375711575</v>
      </c>
      <c r="G382" s="362">
        <f>E382/D382*100%</f>
        <v>0.792056074766355</v>
      </c>
    </row>
    <row r="383" ht="23.1" customHeight="1" spans="1:7">
      <c r="A383" s="189" t="s">
        <v>698</v>
      </c>
      <c r="B383" s="189" t="s">
        <v>699</v>
      </c>
      <c r="C383" s="160">
        <v>1498</v>
      </c>
      <c r="D383" s="160">
        <v>4222</v>
      </c>
      <c r="E383" s="160">
        <v>4627</v>
      </c>
      <c r="F383" s="361">
        <f>IF(ISERROR(E383/C383),,E383/C383)</f>
        <v>3.08878504672897</v>
      </c>
      <c r="G383" s="362">
        <f>E383/D383*100%</f>
        <v>1.09592610137376</v>
      </c>
    </row>
    <row r="384" ht="23.1" customHeight="1" spans="1:7">
      <c r="A384" s="157" t="s">
        <v>700</v>
      </c>
      <c r="B384" s="363" t="s">
        <v>701</v>
      </c>
      <c r="C384" s="158">
        <f>SUM(C385:C389)</f>
        <v>3157</v>
      </c>
      <c r="D384" s="158">
        <f>SUM(D385:D389)</f>
        <v>1914</v>
      </c>
      <c r="E384" s="158">
        <f>SUM(E385:E389)</f>
        <v>2215</v>
      </c>
      <c r="F384" s="361">
        <f>IF(ISERROR(E384/C384),,E384/C384)</f>
        <v>0.701615457713019</v>
      </c>
      <c r="G384" s="362">
        <f>E384/D384*100%</f>
        <v>1.15726227795193</v>
      </c>
    </row>
    <row r="385" ht="23.1" customHeight="1" spans="1:7">
      <c r="A385" s="189" t="s">
        <v>702</v>
      </c>
      <c r="B385" s="189" t="s">
        <v>703</v>
      </c>
      <c r="C385" s="160" t="s">
        <v>47</v>
      </c>
      <c r="D385" s="160" t="s">
        <v>47</v>
      </c>
      <c r="E385" s="160" t="s">
        <v>47</v>
      </c>
      <c r="F385" s="361"/>
      <c r="G385" s="362"/>
    </row>
    <row r="386" ht="23.1" customHeight="1" spans="1:7">
      <c r="A386" s="189" t="s">
        <v>704</v>
      </c>
      <c r="B386" s="189" t="s">
        <v>705</v>
      </c>
      <c r="C386" s="160">
        <v>2995</v>
      </c>
      <c r="D386" s="160">
        <v>1891</v>
      </c>
      <c r="E386" s="160">
        <v>2136</v>
      </c>
      <c r="F386" s="361">
        <f>IF(ISERROR(E386/C386),,E386/C386)</f>
        <v>0.713188647746244</v>
      </c>
      <c r="G386" s="362">
        <f>E386/D386*100%</f>
        <v>1.12956107879429</v>
      </c>
    </row>
    <row r="387" ht="23.1" customHeight="1" spans="1:7">
      <c r="A387" s="189" t="s">
        <v>706</v>
      </c>
      <c r="B387" s="189" t="s">
        <v>707</v>
      </c>
      <c r="C387" s="160" t="s">
        <v>47</v>
      </c>
      <c r="D387" s="160">
        <v>1</v>
      </c>
      <c r="E387" s="160" t="s">
        <v>47</v>
      </c>
      <c r="F387" s="361">
        <f>IF(ISERROR(E387/C387),,E387/C387)</f>
        <v>0</v>
      </c>
      <c r="G387" s="362"/>
    </row>
    <row r="388" ht="23.1" customHeight="1" spans="1:7">
      <c r="A388" s="189" t="s">
        <v>708</v>
      </c>
      <c r="B388" s="189" t="s">
        <v>709</v>
      </c>
      <c r="C388" s="160">
        <v>76</v>
      </c>
      <c r="D388" s="160" t="s">
        <v>47</v>
      </c>
      <c r="E388" s="160">
        <v>79</v>
      </c>
      <c r="F388" s="361">
        <f>IF(ISERROR(E388/C388),,E388/C388)</f>
        <v>1.03947368421053</v>
      </c>
      <c r="G388" s="362"/>
    </row>
    <row r="389" ht="23.1" customHeight="1" spans="1:7">
      <c r="A389" s="189" t="s">
        <v>710</v>
      </c>
      <c r="B389" s="189" t="s">
        <v>711</v>
      </c>
      <c r="C389" s="160">
        <v>86</v>
      </c>
      <c r="D389" s="160">
        <v>22</v>
      </c>
      <c r="E389" s="160" t="s">
        <v>47</v>
      </c>
      <c r="F389" s="361">
        <f>IF(ISERROR(E389/C389),,E389/C389)</f>
        <v>0</v>
      </c>
      <c r="G389" s="362"/>
    </row>
    <row r="390" ht="23.1" customHeight="1" spans="1:7">
      <c r="A390" s="157" t="s">
        <v>712</v>
      </c>
      <c r="B390" s="363" t="s">
        <v>713</v>
      </c>
      <c r="C390" s="158">
        <f>SUM(C391:C395)</f>
        <v>0</v>
      </c>
      <c r="D390" s="158">
        <f>SUM(D391:D395)</f>
        <v>0</v>
      </c>
      <c r="E390" s="158">
        <f>SUM(E391:E395)</f>
        <v>0</v>
      </c>
      <c r="F390" s="361">
        <f>IF(ISERROR(E390/C390),,E390/C390)</f>
        <v>0</v>
      </c>
      <c r="G390" s="362"/>
    </row>
    <row r="391" ht="23.1" customHeight="1" spans="1:7">
      <c r="A391" s="189" t="s">
        <v>714</v>
      </c>
      <c r="B391" s="189" t="s">
        <v>715</v>
      </c>
      <c r="C391" s="160"/>
      <c r="D391" s="160"/>
      <c r="E391" s="160"/>
      <c r="F391" s="361"/>
      <c r="G391" s="362"/>
    </row>
    <row r="392" ht="23.1" customHeight="1" spans="1:7">
      <c r="A392" s="189" t="s">
        <v>716</v>
      </c>
      <c r="B392" s="189" t="s">
        <v>717</v>
      </c>
      <c r="C392" s="160"/>
      <c r="D392" s="160"/>
      <c r="E392" s="160"/>
      <c r="F392" s="361"/>
      <c r="G392" s="362"/>
    </row>
    <row r="393" ht="23.1" customHeight="1" spans="1:7">
      <c r="A393" s="189" t="s">
        <v>718</v>
      </c>
      <c r="B393" s="189" t="s">
        <v>719</v>
      </c>
      <c r="C393" s="160"/>
      <c r="D393" s="160"/>
      <c r="E393" s="160"/>
      <c r="F393" s="361"/>
      <c r="G393" s="362"/>
    </row>
    <row r="394" ht="23.1" customHeight="1" spans="1:7">
      <c r="A394" s="189" t="s">
        <v>720</v>
      </c>
      <c r="B394" s="189" t="s">
        <v>721</v>
      </c>
      <c r="C394" s="160"/>
      <c r="D394" s="160"/>
      <c r="E394" s="160"/>
      <c r="F394" s="361"/>
      <c r="G394" s="362"/>
    </row>
    <row r="395" ht="23.1" customHeight="1" spans="1:7">
      <c r="A395" s="189" t="s">
        <v>722</v>
      </c>
      <c r="B395" s="189" t="s">
        <v>723</v>
      </c>
      <c r="C395" s="160"/>
      <c r="D395" s="160"/>
      <c r="E395" s="160"/>
      <c r="F395" s="361"/>
      <c r="G395" s="362"/>
    </row>
    <row r="396" ht="23.1" customHeight="1" spans="1:7">
      <c r="A396" s="157" t="s">
        <v>724</v>
      </c>
      <c r="B396" s="363" t="s">
        <v>725</v>
      </c>
      <c r="C396" s="158">
        <f>SUM(C397:C399)</f>
        <v>0</v>
      </c>
      <c r="D396" s="158">
        <f>SUM(D397:D399)</f>
        <v>0</v>
      </c>
      <c r="E396" s="158">
        <f>SUM(E397:E399)</f>
        <v>0</v>
      </c>
      <c r="F396" s="361">
        <f>IF(ISERROR(E396/C396),,E396/C396)</f>
        <v>0</v>
      </c>
      <c r="G396" s="362"/>
    </row>
    <row r="397" ht="23.1" customHeight="1" spans="1:7">
      <c r="A397" s="189" t="s">
        <v>726</v>
      </c>
      <c r="B397" s="189" t="s">
        <v>727</v>
      </c>
      <c r="C397" s="160"/>
      <c r="D397" s="160"/>
      <c r="E397" s="160"/>
      <c r="F397" s="361"/>
      <c r="G397" s="362"/>
    </row>
    <row r="398" ht="23.1" customHeight="1" spans="1:7">
      <c r="A398" s="189" t="s">
        <v>728</v>
      </c>
      <c r="B398" s="189" t="s">
        <v>729</v>
      </c>
      <c r="C398" s="160"/>
      <c r="D398" s="160"/>
      <c r="E398" s="160"/>
      <c r="F398" s="361"/>
      <c r="G398" s="362"/>
    </row>
    <row r="399" ht="23.1" customHeight="1" spans="1:7">
      <c r="A399" s="189" t="s">
        <v>730</v>
      </c>
      <c r="B399" s="189" t="s">
        <v>731</v>
      </c>
      <c r="C399" s="160"/>
      <c r="D399" s="160"/>
      <c r="E399" s="160"/>
      <c r="F399" s="361"/>
      <c r="G399" s="362"/>
    </row>
    <row r="400" ht="23.1" customHeight="1" spans="1:7">
      <c r="A400" s="157" t="s">
        <v>732</v>
      </c>
      <c r="B400" s="363" t="s">
        <v>733</v>
      </c>
      <c r="C400" s="158">
        <f>SUM(C401:C403)</f>
        <v>0</v>
      </c>
      <c r="D400" s="158">
        <f>SUM(D401:D403)</f>
        <v>0</v>
      </c>
      <c r="E400" s="158">
        <f>SUM(E401:E403)</f>
        <v>0</v>
      </c>
      <c r="F400" s="361">
        <f>IF(ISERROR(E400/C400),,E400/C400)</f>
        <v>0</v>
      </c>
      <c r="G400" s="362"/>
    </row>
    <row r="401" ht="23.1" customHeight="1" spans="1:7">
      <c r="A401" s="189" t="s">
        <v>734</v>
      </c>
      <c r="B401" s="189" t="s">
        <v>735</v>
      </c>
      <c r="C401" s="160"/>
      <c r="D401" s="160"/>
      <c r="E401" s="160"/>
      <c r="F401" s="361"/>
      <c r="G401" s="362"/>
    </row>
    <row r="402" ht="23.1" customHeight="1" spans="1:7">
      <c r="A402" s="189" t="s">
        <v>736</v>
      </c>
      <c r="B402" s="189" t="s">
        <v>737</v>
      </c>
      <c r="C402" s="160"/>
      <c r="D402" s="160"/>
      <c r="E402" s="160"/>
      <c r="F402" s="361"/>
      <c r="G402" s="362"/>
    </row>
    <row r="403" ht="23.1" customHeight="1" spans="1:7">
      <c r="A403" s="189" t="s">
        <v>738</v>
      </c>
      <c r="B403" s="189" t="s">
        <v>739</v>
      </c>
      <c r="C403" s="160"/>
      <c r="D403" s="160"/>
      <c r="E403" s="160"/>
      <c r="F403" s="361"/>
      <c r="G403" s="362"/>
    </row>
    <row r="404" ht="23.1" customHeight="1" spans="1:7">
      <c r="A404" s="157" t="s">
        <v>740</v>
      </c>
      <c r="B404" s="363" t="s">
        <v>741</v>
      </c>
      <c r="C404" s="158">
        <f>SUM(C405:C407)</f>
        <v>0</v>
      </c>
      <c r="D404" s="158">
        <f>SUM(D405:D407)</f>
        <v>7</v>
      </c>
      <c r="E404" s="158">
        <f>SUM(E405:E407)</f>
        <v>12</v>
      </c>
      <c r="F404" s="361">
        <f>IF(ISERROR(E404/C404),,E404/C404)</f>
        <v>0</v>
      </c>
      <c r="G404" s="362">
        <f>E404/D404*100%</f>
        <v>1.71428571428571</v>
      </c>
    </row>
    <row r="405" ht="23.1" customHeight="1" spans="1:7">
      <c r="A405" s="189" t="s">
        <v>742</v>
      </c>
      <c r="B405" s="189" t="s">
        <v>743</v>
      </c>
      <c r="C405" s="160" t="s">
        <v>47</v>
      </c>
      <c r="D405" s="160">
        <v>7</v>
      </c>
      <c r="E405" s="160">
        <v>12</v>
      </c>
      <c r="F405" s="361">
        <f>IF(ISERROR(E405/C405),,E405/C405)</f>
        <v>0</v>
      </c>
      <c r="G405" s="362">
        <f>E405/D405*100%</f>
        <v>1.71428571428571</v>
      </c>
    </row>
    <row r="406" ht="23.1" customHeight="1" spans="1:7">
      <c r="A406" s="189" t="s">
        <v>744</v>
      </c>
      <c r="B406" s="189" t="s">
        <v>745</v>
      </c>
      <c r="C406" s="160" t="s">
        <v>47</v>
      </c>
      <c r="D406" s="160" t="s">
        <v>47</v>
      </c>
      <c r="E406" s="160" t="s">
        <v>47</v>
      </c>
      <c r="F406" s="361"/>
      <c r="G406" s="362"/>
    </row>
    <row r="407" ht="23.1" customHeight="1" spans="1:7">
      <c r="A407" s="189" t="s">
        <v>746</v>
      </c>
      <c r="B407" s="189" t="s">
        <v>747</v>
      </c>
      <c r="C407" s="160" t="s">
        <v>47</v>
      </c>
      <c r="D407" s="160" t="s">
        <v>47</v>
      </c>
      <c r="E407" s="160" t="s">
        <v>47</v>
      </c>
      <c r="F407" s="361"/>
      <c r="G407" s="362"/>
    </row>
    <row r="408" ht="23.1" customHeight="1" spans="1:7">
      <c r="A408" s="157" t="s">
        <v>748</v>
      </c>
      <c r="B408" s="363" t="s">
        <v>749</v>
      </c>
      <c r="C408" s="158">
        <f>SUM(C409:C413)</f>
        <v>21</v>
      </c>
      <c r="D408" s="158">
        <f>SUM(D409:D413)</f>
        <v>0</v>
      </c>
      <c r="E408" s="158">
        <f>SUM(E409:E413)</f>
        <v>20</v>
      </c>
      <c r="F408" s="361">
        <f>IF(ISERROR(E408/C408),,E408/C408)</f>
        <v>0.952380952380952</v>
      </c>
      <c r="G408" s="362"/>
    </row>
    <row r="409" ht="23.1" customHeight="1" spans="1:7">
      <c r="A409" s="189" t="s">
        <v>750</v>
      </c>
      <c r="B409" s="189" t="s">
        <v>751</v>
      </c>
      <c r="C409" s="160" t="s">
        <v>47</v>
      </c>
      <c r="D409" s="160" t="s">
        <v>47</v>
      </c>
      <c r="E409" s="160" t="s">
        <v>47</v>
      </c>
      <c r="F409" s="361"/>
      <c r="G409" s="362"/>
    </row>
    <row r="410" ht="23.1" customHeight="1" spans="1:7">
      <c r="A410" s="189" t="s">
        <v>752</v>
      </c>
      <c r="B410" s="189" t="s">
        <v>753</v>
      </c>
      <c r="C410" s="160">
        <v>20</v>
      </c>
      <c r="D410" s="160" t="s">
        <v>47</v>
      </c>
      <c r="E410" s="160" t="s">
        <v>47</v>
      </c>
      <c r="F410" s="361">
        <f>IF(ISERROR(E410/C410),,E410/C410)</f>
        <v>0</v>
      </c>
      <c r="G410" s="362"/>
    </row>
    <row r="411" ht="23.1" customHeight="1" spans="1:7">
      <c r="A411" s="189" t="s">
        <v>754</v>
      </c>
      <c r="B411" s="189" t="s">
        <v>755</v>
      </c>
      <c r="C411" s="160">
        <v>1</v>
      </c>
      <c r="D411" s="160" t="s">
        <v>47</v>
      </c>
      <c r="E411" s="160">
        <v>20</v>
      </c>
      <c r="F411" s="361">
        <f>IF(ISERROR(E411/C411),,E411/C411)</f>
        <v>20</v>
      </c>
      <c r="G411" s="362"/>
    </row>
    <row r="412" ht="23.1" customHeight="1" spans="1:7">
      <c r="A412" s="189" t="s">
        <v>756</v>
      </c>
      <c r="B412" s="189" t="s">
        <v>757</v>
      </c>
      <c r="C412" s="160" t="s">
        <v>47</v>
      </c>
      <c r="D412" s="160" t="s">
        <v>47</v>
      </c>
      <c r="E412" s="160" t="s">
        <v>47</v>
      </c>
      <c r="F412" s="361"/>
      <c r="G412" s="362"/>
    </row>
    <row r="413" ht="23.1" customHeight="1" spans="1:7">
      <c r="A413" s="189" t="s">
        <v>758</v>
      </c>
      <c r="B413" s="189" t="s">
        <v>759</v>
      </c>
      <c r="C413" s="160" t="s">
        <v>47</v>
      </c>
      <c r="D413" s="160" t="s">
        <v>47</v>
      </c>
      <c r="E413" s="160" t="s">
        <v>47</v>
      </c>
      <c r="F413" s="361"/>
      <c r="G413" s="362"/>
    </row>
    <row r="414" ht="23.1" customHeight="1" spans="1:7">
      <c r="A414" s="157" t="s">
        <v>760</v>
      </c>
      <c r="B414" s="363" t="s">
        <v>761</v>
      </c>
      <c r="C414" s="158">
        <f>SUM(C415:C420)</f>
        <v>105</v>
      </c>
      <c r="D414" s="158">
        <f>SUM(D415:D420)</f>
        <v>123</v>
      </c>
      <c r="E414" s="158">
        <f>SUM(E415:E420)</f>
        <v>0</v>
      </c>
      <c r="F414" s="361">
        <f>IF(ISERROR(E414/C414),,E414/C414)</f>
        <v>0</v>
      </c>
      <c r="G414" s="362">
        <f>E414/D414*100%</f>
        <v>0</v>
      </c>
    </row>
    <row r="415" ht="23.1" customHeight="1" spans="1:7">
      <c r="A415" s="189" t="s">
        <v>762</v>
      </c>
      <c r="B415" s="189" t="s">
        <v>763</v>
      </c>
      <c r="C415" s="160" t="s">
        <v>47</v>
      </c>
      <c r="D415" s="160" t="s">
        <v>47</v>
      </c>
      <c r="E415" s="160" t="s">
        <v>47</v>
      </c>
      <c r="F415" s="361"/>
      <c r="G415" s="362"/>
    </row>
    <row r="416" ht="23.1" customHeight="1" spans="1:7">
      <c r="A416" s="189" t="s">
        <v>764</v>
      </c>
      <c r="B416" s="189" t="s">
        <v>765</v>
      </c>
      <c r="C416" s="160" t="s">
        <v>47</v>
      </c>
      <c r="D416" s="160" t="s">
        <v>47</v>
      </c>
      <c r="E416" s="160" t="s">
        <v>47</v>
      </c>
      <c r="F416" s="361"/>
      <c r="G416" s="362"/>
    </row>
    <row r="417" ht="23.1" customHeight="1" spans="1:7">
      <c r="A417" s="189" t="s">
        <v>766</v>
      </c>
      <c r="B417" s="189" t="s">
        <v>767</v>
      </c>
      <c r="C417" s="160" t="s">
        <v>47</v>
      </c>
      <c r="D417" s="160" t="s">
        <v>47</v>
      </c>
      <c r="E417" s="160" t="s">
        <v>47</v>
      </c>
      <c r="F417" s="361"/>
      <c r="G417" s="362"/>
    </row>
    <row r="418" ht="23.1" customHeight="1" spans="1:7">
      <c r="A418" s="189" t="s">
        <v>768</v>
      </c>
      <c r="B418" s="189" t="s">
        <v>769</v>
      </c>
      <c r="C418" s="160" t="s">
        <v>47</v>
      </c>
      <c r="D418" s="160" t="s">
        <v>47</v>
      </c>
      <c r="E418" s="160" t="s">
        <v>47</v>
      </c>
      <c r="F418" s="361"/>
      <c r="G418" s="362"/>
    </row>
    <row r="419" ht="23.1" customHeight="1" spans="1:7">
      <c r="A419" s="189" t="s">
        <v>770</v>
      </c>
      <c r="B419" s="189" t="s">
        <v>771</v>
      </c>
      <c r="C419" s="160" t="s">
        <v>47</v>
      </c>
      <c r="D419" s="160" t="s">
        <v>47</v>
      </c>
      <c r="E419" s="160" t="s">
        <v>47</v>
      </c>
      <c r="F419" s="361"/>
      <c r="G419" s="362"/>
    </row>
    <row r="420" ht="23.1" customHeight="1" spans="1:7">
      <c r="A420" s="189" t="s">
        <v>772</v>
      </c>
      <c r="B420" s="189" t="s">
        <v>773</v>
      </c>
      <c r="C420" s="160">
        <v>105</v>
      </c>
      <c r="D420" s="160">
        <v>123</v>
      </c>
      <c r="E420" s="160" t="s">
        <v>47</v>
      </c>
      <c r="F420" s="361">
        <f>IF(ISERROR(E420/C420),,E420/C420)</f>
        <v>0</v>
      </c>
      <c r="G420" s="362"/>
    </row>
    <row r="421" ht="23.1" customHeight="1" spans="1:7">
      <c r="A421" s="214" t="s">
        <v>774</v>
      </c>
      <c r="B421" s="376" t="s">
        <v>775</v>
      </c>
      <c r="C421" s="208">
        <f>SUM(C422)</f>
        <v>2185</v>
      </c>
      <c r="D421" s="208">
        <f>SUM(D422)</f>
        <v>1698</v>
      </c>
      <c r="E421" s="208">
        <f>SUM(E422)</f>
        <v>1903</v>
      </c>
      <c r="F421" s="361">
        <f>IF(ISERROR(E421/C421),,E421/C421)</f>
        <v>0.870938215102975</v>
      </c>
      <c r="G421" s="362">
        <f>E421/D421*100%</f>
        <v>1.12073027090695</v>
      </c>
    </row>
    <row r="422" ht="23.1" customHeight="1" spans="1:7">
      <c r="A422" s="189" t="s">
        <v>776</v>
      </c>
      <c r="B422" s="189" t="s">
        <v>775</v>
      </c>
      <c r="C422" s="160">
        <v>2185</v>
      </c>
      <c r="D422" s="160">
        <v>1698</v>
      </c>
      <c r="E422" s="160">
        <v>1903</v>
      </c>
      <c r="F422" s="361">
        <f>IF(ISERROR(E422/C422),,E422/C422)</f>
        <v>0.870938215102975</v>
      </c>
      <c r="G422" s="362">
        <f>E422/D422*100%</f>
        <v>1.12073027090695</v>
      </c>
    </row>
    <row r="423" ht="23.1" customHeight="1" spans="1:7">
      <c r="A423" s="157" t="s">
        <v>777</v>
      </c>
      <c r="B423" s="157" t="s">
        <v>778</v>
      </c>
      <c r="C423" s="158">
        <f>SUM(C424,C429,C438,C444,C449,C454,C459,C466,C470,C474)</f>
        <v>349</v>
      </c>
      <c r="D423" s="158">
        <f>SUM(D424,D429,D438,D444,D449,D454,D459,D466,D470,D474)</f>
        <v>189</v>
      </c>
      <c r="E423" s="158">
        <f>SUM(E424,E429,E438,E444,E449,E454,E459,E466,E470,E474)</f>
        <v>121</v>
      </c>
      <c r="F423" s="361">
        <f>IF(ISERROR(E423/C423),,E423/C423)</f>
        <v>0.346704871060172</v>
      </c>
      <c r="G423" s="362">
        <f>E423/D423*100%</f>
        <v>0.64021164021164</v>
      </c>
    </row>
    <row r="424" ht="23.1" customHeight="1" spans="1:7">
      <c r="A424" s="157" t="s">
        <v>779</v>
      </c>
      <c r="B424" s="363" t="s">
        <v>780</v>
      </c>
      <c r="C424" s="158">
        <f>SUM(C425:C428)</f>
        <v>149</v>
      </c>
      <c r="D424" s="158">
        <f>SUM(D425:D428)</f>
        <v>145</v>
      </c>
      <c r="E424" s="158">
        <f>SUM(E425:E428)</f>
        <v>83</v>
      </c>
      <c r="F424" s="361">
        <f>IF(ISERROR(E424/C424),,E424/C424)</f>
        <v>0.557046979865772</v>
      </c>
      <c r="G424" s="362">
        <f>E424/D424*100%</f>
        <v>0.572413793103448</v>
      </c>
    </row>
    <row r="425" ht="23.1" customHeight="1" spans="1:7">
      <c r="A425" s="189" t="s">
        <v>781</v>
      </c>
      <c r="B425" s="189" t="s">
        <v>129</v>
      </c>
      <c r="C425" s="160">
        <v>147</v>
      </c>
      <c r="D425" s="160">
        <v>140</v>
      </c>
      <c r="E425" s="160">
        <v>83</v>
      </c>
      <c r="F425" s="361">
        <f>IF(ISERROR(E425/C425),,E425/C425)</f>
        <v>0.564625850340136</v>
      </c>
      <c r="G425" s="362">
        <f>E425/D425*100%</f>
        <v>0.592857142857143</v>
      </c>
    </row>
    <row r="426" ht="23.1" customHeight="1" spans="1:7">
      <c r="A426" s="189" t="s">
        <v>782</v>
      </c>
      <c r="B426" s="189" t="s">
        <v>131</v>
      </c>
      <c r="C426" s="160" t="s">
        <v>47</v>
      </c>
      <c r="D426" s="160">
        <v>3</v>
      </c>
      <c r="E426" s="160" t="s">
        <v>47</v>
      </c>
      <c r="F426" s="361">
        <f>IF(ISERROR(E426/C426),,E426/C426)</f>
        <v>0</v>
      </c>
      <c r="G426" s="362"/>
    </row>
    <row r="427" ht="23.1" customHeight="1" spans="1:7">
      <c r="A427" s="189" t="s">
        <v>783</v>
      </c>
      <c r="B427" s="189" t="s">
        <v>133</v>
      </c>
      <c r="C427" s="160" t="s">
        <v>47</v>
      </c>
      <c r="D427" s="160" t="s">
        <v>47</v>
      </c>
      <c r="E427" s="160" t="s">
        <v>47</v>
      </c>
      <c r="F427" s="361"/>
      <c r="G427" s="362"/>
    </row>
    <row r="428" ht="23.1" customHeight="1" spans="1:7">
      <c r="A428" s="189" t="s">
        <v>784</v>
      </c>
      <c r="B428" s="189" t="s">
        <v>785</v>
      </c>
      <c r="C428" s="160">
        <v>2</v>
      </c>
      <c r="D428" s="160">
        <v>2</v>
      </c>
      <c r="E428" s="160" t="s">
        <v>47</v>
      </c>
      <c r="F428" s="361">
        <f>IF(ISERROR(E428/C428),,E428/C428)</f>
        <v>0</v>
      </c>
      <c r="G428" s="362"/>
    </row>
    <row r="429" ht="23.1" customHeight="1" spans="1:7">
      <c r="A429" s="157" t="s">
        <v>786</v>
      </c>
      <c r="B429" s="363" t="s">
        <v>787</v>
      </c>
      <c r="C429" s="158">
        <f>SUM(C430:C437)</f>
        <v>0</v>
      </c>
      <c r="D429" s="158">
        <f>SUM(D430:D437)</f>
        <v>1</v>
      </c>
      <c r="E429" s="158">
        <f>SUM(E430:E437)</f>
        <v>20</v>
      </c>
      <c r="F429" s="361">
        <f>IF(ISERROR(E429/C429),,E429/C429)</f>
        <v>0</v>
      </c>
      <c r="G429" s="362">
        <f>E429/D429*100%</f>
        <v>20</v>
      </c>
    </row>
    <row r="430" ht="23.1" customHeight="1" spans="1:7">
      <c r="A430" s="189" t="s">
        <v>788</v>
      </c>
      <c r="B430" s="189" t="s">
        <v>789</v>
      </c>
      <c r="C430" s="160" t="s">
        <v>47</v>
      </c>
      <c r="D430" s="160" t="s">
        <v>47</v>
      </c>
      <c r="E430" s="160" t="s">
        <v>47</v>
      </c>
      <c r="F430" s="361"/>
      <c r="G430" s="362"/>
    </row>
    <row r="431" ht="23.1" customHeight="1" spans="1:7">
      <c r="A431" s="189" t="s">
        <v>790</v>
      </c>
      <c r="B431" s="189" t="s">
        <v>791</v>
      </c>
      <c r="C431" s="160" t="s">
        <v>47</v>
      </c>
      <c r="D431" s="160" t="s">
        <v>47</v>
      </c>
      <c r="E431" s="160" t="s">
        <v>47</v>
      </c>
      <c r="F431" s="361"/>
      <c r="G431" s="362"/>
    </row>
    <row r="432" ht="23.1" customHeight="1" spans="1:7">
      <c r="A432" s="189" t="s">
        <v>792</v>
      </c>
      <c r="B432" s="189" t="s">
        <v>793</v>
      </c>
      <c r="C432" s="160" t="s">
        <v>47</v>
      </c>
      <c r="D432" s="160" t="s">
        <v>47</v>
      </c>
      <c r="E432" s="160" t="s">
        <v>47</v>
      </c>
      <c r="F432" s="361"/>
      <c r="G432" s="362"/>
    </row>
    <row r="433" ht="23.1" customHeight="1" spans="1:7">
      <c r="A433" s="189" t="s">
        <v>794</v>
      </c>
      <c r="B433" s="189" t="s">
        <v>795</v>
      </c>
      <c r="C433" s="160" t="s">
        <v>47</v>
      </c>
      <c r="D433" s="160" t="s">
        <v>47</v>
      </c>
      <c r="E433" s="160" t="s">
        <v>47</v>
      </c>
      <c r="F433" s="361"/>
      <c r="G433" s="362"/>
    </row>
    <row r="434" ht="23.1" customHeight="1" spans="1:7">
      <c r="A434" s="189" t="s">
        <v>796</v>
      </c>
      <c r="B434" s="189" t="s">
        <v>797</v>
      </c>
      <c r="C434" s="160" t="s">
        <v>47</v>
      </c>
      <c r="D434" s="160" t="s">
        <v>47</v>
      </c>
      <c r="E434" s="160" t="s">
        <v>47</v>
      </c>
      <c r="F434" s="361"/>
      <c r="G434" s="362"/>
    </row>
    <row r="435" ht="23.1" customHeight="1" spans="1:7">
      <c r="A435" s="189" t="s">
        <v>798</v>
      </c>
      <c r="B435" s="189" t="s">
        <v>799</v>
      </c>
      <c r="C435" s="160" t="s">
        <v>47</v>
      </c>
      <c r="D435" s="160" t="s">
        <v>47</v>
      </c>
      <c r="E435" s="160" t="s">
        <v>47</v>
      </c>
      <c r="F435" s="361"/>
      <c r="G435" s="362"/>
    </row>
    <row r="436" ht="23.1" customHeight="1" spans="1:7">
      <c r="A436" s="189" t="s">
        <v>800</v>
      </c>
      <c r="B436" s="189" t="s">
        <v>801</v>
      </c>
      <c r="C436" s="160" t="s">
        <v>47</v>
      </c>
      <c r="D436" s="160">
        <v>1</v>
      </c>
      <c r="E436" s="160">
        <v>20</v>
      </c>
      <c r="F436" s="361">
        <f>IF(ISERROR(E436/C436),,E436/C436)</f>
        <v>0</v>
      </c>
      <c r="G436" s="362">
        <f>E436/D436*100%</f>
        <v>20</v>
      </c>
    </row>
    <row r="437" ht="23.1" customHeight="1" spans="1:7">
      <c r="A437" s="189" t="s">
        <v>802</v>
      </c>
      <c r="B437" s="189" t="s">
        <v>803</v>
      </c>
      <c r="C437" s="160" t="s">
        <v>47</v>
      </c>
      <c r="D437" s="160" t="s">
        <v>47</v>
      </c>
      <c r="E437" s="160" t="s">
        <v>47</v>
      </c>
      <c r="F437" s="361"/>
      <c r="G437" s="362"/>
    </row>
    <row r="438" ht="23.1" customHeight="1" spans="1:7">
      <c r="A438" s="157" t="s">
        <v>804</v>
      </c>
      <c r="B438" s="363" t="s">
        <v>805</v>
      </c>
      <c r="C438" s="158">
        <f>SUM(C439:C443)</f>
        <v>0</v>
      </c>
      <c r="D438" s="158">
        <f>SUM(D439:D443)</f>
        <v>0</v>
      </c>
      <c r="E438" s="158">
        <f>SUM(E439:E443)</f>
        <v>0</v>
      </c>
      <c r="F438" s="361">
        <f>IF(ISERROR(E438/C438),,E438/C438)</f>
        <v>0</v>
      </c>
      <c r="G438" s="362"/>
    </row>
    <row r="439" ht="23.1" customHeight="1" spans="1:7">
      <c r="A439" s="189" t="s">
        <v>806</v>
      </c>
      <c r="B439" s="189" t="s">
        <v>789</v>
      </c>
      <c r="C439" s="160"/>
      <c r="D439" s="160"/>
      <c r="E439" s="160"/>
      <c r="F439" s="361"/>
      <c r="G439" s="362"/>
    </row>
    <row r="440" ht="23.1" customHeight="1" spans="1:7">
      <c r="A440" s="189" t="s">
        <v>807</v>
      </c>
      <c r="B440" s="189" t="s">
        <v>808</v>
      </c>
      <c r="C440" s="160"/>
      <c r="D440" s="160"/>
      <c r="E440" s="160"/>
      <c r="F440" s="361"/>
      <c r="G440" s="362"/>
    </row>
    <row r="441" ht="23.1" customHeight="1" spans="1:7">
      <c r="A441" s="189" t="s">
        <v>809</v>
      </c>
      <c r="B441" s="189" t="s">
        <v>810</v>
      </c>
      <c r="C441" s="160"/>
      <c r="D441" s="160"/>
      <c r="E441" s="160"/>
      <c r="F441" s="361"/>
      <c r="G441" s="362"/>
    </row>
    <row r="442" ht="23.1" customHeight="1" spans="1:7">
      <c r="A442" s="189" t="s">
        <v>811</v>
      </c>
      <c r="B442" s="189" t="s">
        <v>812</v>
      </c>
      <c r="C442" s="160"/>
      <c r="D442" s="160"/>
      <c r="E442" s="160"/>
      <c r="F442" s="361"/>
      <c r="G442" s="362"/>
    </row>
    <row r="443" ht="23.1" customHeight="1" spans="1:7">
      <c r="A443" s="189" t="s">
        <v>813</v>
      </c>
      <c r="B443" s="189" t="s">
        <v>814</v>
      </c>
      <c r="C443" s="160"/>
      <c r="D443" s="160"/>
      <c r="E443" s="160"/>
      <c r="F443" s="361"/>
      <c r="G443" s="362"/>
    </row>
    <row r="444" ht="23.1" customHeight="1" spans="1:7">
      <c r="A444" s="157" t="s">
        <v>815</v>
      </c>
      <c r="B444" s="363" t="s">
        <v>816</v>
      </c>
      <c r="C444" s="158">
        <f>SUM(C445:C448)</f>
        <v>0</v>
      </c>
      <c r="D444" s="158">
        <f>SUM(D445:D448)</f>
        <v>20</v>
      </c>
      <c r="E444" s="158">
        <f>SUM(E445:E448)</f>
        <v>0</v>
      </c>
      <c r="F444" s="361">
        <f>IF(ISERROR(E444/C444),,E444/C444)</f>
        <v>0</v>
      </c>
      <c r="G444" s="362">
        <f>E444/D444*100%</f>
        <v>0</v>
      </c>
    </row>
    <row r="445" ht="23.1" customHeight="1" spans="1:7">
      <c r="A445" s="189" t="s">
        <v>817</v>
      </c>
      <c r="B445" s="189" t="s">
        <v>789</v>
      </c>
      <c r="C445" s="160" t="s">
        <v>47</v>
      </c>
      <c r="D445" s="160" t="s">
        <v>47</v>
      </c>
      <c r="E445" s="160" t="s">
        <v>47</v>
      </c>
      <c r="F445" s="361"/>
      <c r="G445" s="362"/>
    </row>
    <row r="446" ht="23.1" customHeight="1" spans="1:7">
      <c r="A446" s="189" t="s">
        <v>818</v>
      </c>
      <c r="B446" s="189" t="s">
        <v>819</v>
      </c>
      <c r="C446" s="160" t="s">
        <v>47</v>
      </c>
      <c r="D446" s="160">
        <v>20</v>
      </c>
      <c r="E446" s="160" t="s">
        <v>47</v>
      </c>
      <c r="F446" s="361">
        <f>IF(ISERROR(E446/C446),,E446/C446)</f>
        <v>0</v>
      </c>
      <c r="G446" s="362"/>
    </row>
    <row r="447" ht="23.1" customHeight="1" spans="1:7">
      <c r="A447" s="189" t="s">
        <v>820</v>
      </c>
      <c r="B447" s="189" t="s">
        <v>821</v>
      </c>
      <c r="C447" s="160" t="s">
        <v>47</v>
      </c>
      <c r="D447" s="160" t="s">
        <v>47</v>
      </c>
      <c r="E447" s="160" t="s">
        <v>47</v>
      </c>
      <c r="F447" s="361"/>
      <c r="G447" s="362"/>
    </row>
    <row r="448" ht="23.1" customHeight="1" spans="1:7">
      <c r="A448" s="189" t="s">
        <v>822</v>
      </c>
      <c r="B448" s="189" t="s">
        <v>823</v>
      </c>
      <c r="C448" s="160" t="s">
        <v>47</v>
      </c>
      <c r="D448" s="160" t="s">
        <v>47</v>
      </c>
      <c r="E448" s="160" t="s">
        <v>47</v>
      </c>
      <c r="F448" s="361"/>
      <c r="G448" s="362"/>
    </row>
    <row r="449" ht="23.1" customHeight="1" spans="1:7">
      <c r="A449" s="157" t="s">
        <v>824</v>
      </c>
      <c r="B449" s="363" t="s">
        <v>825</v>
      </c>
      <c r="C449" s="158">
        <f>SUM(C450:C453)</f>
        <v>0</v>
      </c>
      <c r="D449" s="158">
        <f>SUM(D450:D453)</f>
        <v>0</v>
      </c>
      <c r="E449" s="158">
        <f>SUM(E450:E453)</f>
        <v>0</v>
      </c>
      <c r="F449" s="361">
        <f>IF(ISERROR(E449/C449),,E449/C449)</f>
        <v>0</v>
      </c>
      <c r="G449" s="362"/>
    </row>
    <row r="450" ht="23.1" customHeight="1" spans="1:7">
      <c r="A450" s="189" t="s">
        <v>826</v>
      </c>
      <c r="B450" s="189" t="s">
        <v>789</v>
      </c>
      <c r="C450" s="160"/>
      <c r="D450" s="160"/>
      <c r="E450" s="160"/>
      <c r="F450" s="361"/>
      <c r="G450" s="362"/>
    </row>
    <row r="451" ht="23.1" customHeight="1" spans="1:7">
      <c r="A451" s="189" t="s">
        <v>827</v>
      </c>
      <c r="B451" s="189" t="s">
        <v>828</v>
      </c>
      <c r="C451" s="160"/>
      <c r="D451" s="160"/>
      <c r="E451" s="160"/>
      <c r="F451" s="361"/>
      <c r="G451" s="362"/>
    </row>
    <row r="452" ht="23.1" customHeight="1" spans="1:7">
      <c r="A452" s="189" t="s">
        <v>829</v>
      </c>
      <c r="B452" s="189" t="s">
        <v>830</v>
      </c>
      <c r="C452" s="160"/>
      <c r="D452" s="160"/>
      <c r="E452" s="160"/>
      <c r="F452" s="361"/>
      <c r="G452" s="362"/>
    </row>
    <row r="453" ht="23.1" customHeight="1" spans="1:7">
      <c r="A453" s="189" t="s">
        <v>831</v>
      </c>
      <c r="B453" s="189" t="s">
        <v>832</v>
      </c>
      <c r="C453" s="160"/>
      <c r="D453" s="160"/>
      <c r="E453" s="160"/>
      <c r="F453" s="361"/>
      <c r="G453" s="362"/>
    </row>
    <row r="454" ht="23.1" customHeight="1" spans="1:7">
      <c r="A454" s="157" t="s">
        <v>833</v>
      </c>
      <c r="B454" s="363" t="s">
        <v>834</v>
      </c>
      <c r="C454" s="158">
        <f>SUM(C455:C458)</f>
        <v>0</v>
      </c>
      <c r="D454" s="158">
        <f>SUM(D455:D458)</f>
        <v>0</v>
      </c>
      <c r="E454" s="158">
        <f>SUM(E455:E458)</f>
        <v>0</v>
      </c>
      <c r="F454" s="361">
        <f>IF(ISERROR(E454/C454),,E454/C454)</f>
        <v>0</v>
      </c>
      <c r="G454" s="362"/>
    </row>
    <row r="455" ht="23.1" customHeight="1" spans="1:7">
      <c r="A455" s="189" t="s">
        <v>835</v>
      </c>
      <c r="B455" s="189" t="s">
        <v>836</v>
      </c>
      <c r="C455" s="160"/>
      <c r="D455" s="160"/>
      <c r="E455" s="160"/>
      <c r="F455" s="361"/>
      <c r="G455" s="362"/>
    </row>
    <row r="456" ht="23.1" customHeight="1" spans="1:7">
      <c r="A456" s="189" t="s">
        <v>837</v>
      </c>
      <c r="B456" s="189" t="s">
        <v>838</v>
      </c>
      <c r="C456" s="160"/>
      <c r="D456" s="160"/>
      <c r="E456" s="160"/>
      <c r="F456" s="361"/>
      <c r="G456" s="362"/>
    </row>
    <row r="457" ht="23.1" customHeight="1" spans="1:7">
      <c r="A457" s="189" t="s">
        <v>839</v>
      </c>
      <c r="B457" s="189" t="s">
        <v>840</v>
      </c>
      <c r="C457" s="160"/>
      <c r="D457" s="160"/>
      <c r="E457" s="160"/>
      <c r="F457" s="361"/>
      <c r="G457" s="362"/>
    </row>
    <row r="458" ht="23.1" customHeight="1" spans="1:7">
      <c r="A458" s="189" t="s">
        <v>841</v>
      </c>
      <c r="B458" s="189" t="s">
        <v>842</v>
      </c>
      <c r="C458" s="160"/>
      <c r="D458" s="160"/>
      <c r="E458" s="160"/>
      <c r="F458" s="361"/>
      <c r="G458" s="362"/>
    </row>
    <row r="459" ht="23.1" customHeight="1" spans="1:7">
      <c r="A459" s="157" t="s">
        <v>843</v>
      </c>
      <c r="B459" s="363" t="s">
        <v>844</v>
      </c>
      <c r="C459" s="158">
        <f>SUM(C460:C465)</f>
        <v>0</v>
      </c>
      <c r="D459" s="158">
        <f>SUM(D460:D465)</f>
        <v>2</v>
      </c>
      <c r="E459" s="158">
        <f>SUM(E460:E465)</f>
        <v>18</v>
      </c>
      <c r="F459" s="361">
        <f>IF(ISERROR(E459/C459),,E459/C459)</f>
        <v>0</v>
      </c>
      <c r="G459" s="362">
        <f>E459/D459*100%</f>
        <v>9</v>
      </c>
    </row>
    <row r="460" ht="23.1" customHeight="1" spans="1:7">
      <c r="A460" s="189" t="s">
        <v>845</v>
      </c>
      <c r="B460" s="189" t="s">
        <v>789</v>
      </c>
      <c r="C460" s="160" t="s">
        <v>47</v>
      </c>
      <c r="D460" s="160" t="s">
        <v>47</v>
      </c>
      <c r="E460" s="160" t="s">
        <v>47</v>
      </c>
      <c r="F460" s="361"/>
      <c r="G460" s="362"/>
    </row>
    <row r="461" ht="23.1" customHeight="1" spans="1:7">
      <c r="A461" s="189" t="s">
        <v>846</v>
      </c>
      <c r="B461" s="189" t="s">
        <v>847</v>
      </c>
      <c r="C461" s="160" t="s">
        <v>47</v>
      </c>
      <c r="D461" s="160">
        <v>2</v>
      </c>
      <c r="E461" s="160">
        <v>18</v>
      </c>
      <c r="F461" s="361">
        <f>IF(ISERROR(E461/C461),,E461/C461)</f>
        <v>0</v>
      </c>
      <c r="G461" s="362">
        <f>E461/D461*100%</f>
        <v>9</v>
      </c>
    </row>
    <row r="462" ht="23.1" customHeight="1" spans="1:7">
      <c r="A462" s="189" t="s">
        <v>848</v>
      </c>
      <c r="B462" s="189" t="s">
        <v>849</v>
      </c>
      <c r="C462" s="160" t="s">
        <v>47</v>
      </c>
      <c r="D462" s="160" t="s">
        <v>47</v>
      </c>
      <c r="E462" s="160" t="s">
        <v>47</v>
      </c>
      <c r="F462" s="361"/>
      <c r="G462" s="362"/>
    </row>
    <row r="463" ht="23.1" customHeight="1" spans="1:7">
      <c r="A463" s="189" t="s">
        <v>850</v>
      </c>
      <c r="B463" s="189" t="s">
        <v>851</v>
      </c>
      <c r="C463" s="160" t="s">
        <v>47</v>
      </c>
      <c r="D463" s="160" t="s">
        <v>47</v>
      </c>
      <c r="E463" s="160" t="s">
        <v>47</v>
      </c>
      <c r="F463" s="361"/>
      <c r="G463" s="362"/>
    </row>
    <row r="464" ht="23.1" customHeight="1" spans="1:7">
      <c r="A464" s="189" t="s">
        <v>852</v>
      </c>
      <c r="B464" s="189" t="s">
        <v>853</v>
      </c>
      <c r="C464" s="160" t="s">
        <v>47</v>
      </c>
      <c r="D464" s="160" t="s">
        <v>47</v>
      </c>
      <c r="E464" s="160" t="s">
        <v>47</v>
      </c>
      <c r="F464" s="361"/>
      <c r="G464" s="362"/>
    </row>
    <row r="465" ht="23.1" customHeight="1" spans="1:7">
      <c r="A465" s="189" t="s">
        <v>854</v>
      </c>
      <c r="B465" s="189" t="s">
        <v>855</v>
      </c>
      <c r="C465" s="160" t="s">
        <v>47</v>
      </c>
      <c r="D465" s="160" t="s">
        <v>47</v>
      </c>
      <c r="E465" s="160" t="s">
        <v>47</v>
      </c>
      <c r="F465" s="361"/>
      <c r="G465" s="362"/>
    </row>
    <row r="466" ht="23.1" customHeight="1" spans="1:7">
      <c r="A466" s="157" t="s">
        <v>856</v>
      </c>
      <c r="B466" s="363" t="s">
        <v>857</v>
      </c>
      <c r="C466" s="158">
        <f>SUM(C467:C469)</f>
        <v>0</v>
      </c>
      <c r="D466" s="158">
        <f>SUM(D467:D469)</f>
        <v>0</v>
      </c>
      <c r="E466" s="158">
        <f>SUM(E467:E469)</f>
        <v>0</v>
      </c>
      <c r="F466" s="361">
        <f>IF(ISERROR(E466/C466),,E466/C466)</f>
        <v>0</v>
      </c>
      <c r="G466" s="362"/>
    </row>
    <row r="467" ht="23.1" customHeight="1" spans="1:7">
      <c r="A467" s="189" t="s">
        <v>858</v>
      </c>
      <c r="B467" s="189" t="s">
        <v>859</v>
      </c>
      <c r="C467" s="160"/>
      <c r="D467" s="160"/>
      <c r="E467" s="160"/>
      <c r="F467" s="361"/>
      <c r="G467" s="362"/>
    </row>
    <row r="468" ht="23.1" customHeight="1" spans="1:7">
      <c r="A468" s="189" t="s">
        <v>860</v>
      </c>
      <c r="B468" s="189" t="s">
        <v>861</v>
      </c>
      <c r="C468" s="160"/>
      <c r="D468" s="160"/>
      <c r="E468" s="160"/>
      <c r="F468" s="361"/>
      <c r="G468" s="362"/>
    </row>
    <row r="469" ht="23.1" customHeight="1" spans="1:7">
      <c r="A469" s="189" t="s">
        <v>862</v>
      </c>
      <c r="B469" s="189" t="s">
        <v>863</v>
      </c>
      <c r="C469" s="160"/>
      <c r="D469" s="160"/>
      <c r="E469" s="160"/>
      <c r="F469" s="361"/>
      <c r="G469" s="362"/>
    </row>
    <row r="470" ht="23.1" customHeight="1" spans="1:7">
      <c r="A470" s="157" t="s">
        <v>864</v>
      </c>
      <c r="B470" s="363" t="s">
        <v>865</v>
      </c>
      <c r="C470" s="158">
        <f>SUM(C471:C473)</f>
        <v>0</v>
      </c>
      <c r="D470" s="158">
        <f>SUM(D471:D473)</f>
        <v>0</v>
      </c>
      <c r="E470" s="158">
        <f>SUM(E471:E473)</f>
        <v>0</v>
      </c>
      <c r="F470" s="361">
        <f>IF(ISERROR(E470/C470),,E470/C470)</f>
        <v>0</v>
      </c>
      <c r="G470" s="362"/>
    </row>
    <row r="471" ht="23.1" customHeight="1" spans="1:7">
      <c r="A471" s="189" t="s">
        <v>866</v>
      </c>
      <c r="B471" s="189" t="s">
        <v>867</v>
      </c>
      <c r="C471" s="160"/>
      <c r="D471" s="160"/>
      <c r="E471" s="160"/>
      <c r="F471" s="361"/>
      <c r="G471" s="362"/>
    </row>
    <row r="472" ht="23.1" customHeight="1" spans="1:7">
      <c r="A472" s="189" t="s">
        <v>868</v>
      </c>
      <c r="B472" s="189" t="s">
        <v>869</v>
      </c>
      <c r="C472" s="160"/>
      <c r="D472" s="160"/>
      <c r="E472" s="160"/>
      <c r="F472" s="361"/>
      <c r="G472" s="362"/>
    </row>
    <row r="473" ht="23.1" customHeight="1" spans="1:7">
      <c r="A473" s="189" t="s">
        <v>870</v>
      </c>
      <c r="B473" s="189" t="s">
        <v>871</v>
      </c>
      <c r="C473" s="160"/>
      <c r="D473" s="160"/>
      <c r="E473" s="160"/>
      <c r="F473" s="361"/>
      <c r="G473" s="362"/>
    </row>
    <row r="474" ht="23.1" customHeight="1" spans="1:7">
      <c r="A474" s="157" t="s">
        <v>872</v>
      </c>
      <c r="B474" s="363" t="s">
        <v>873</v>
      </c>
      <c r="C474" s="158">
        <f>SUM(C475:C478)</f>
        <v>200</v>
      </c>
      <c r="D474" s="158">
        <f>SUM(D475:D478)</f>
        <v>21</v>
      </c>
      <c r="E474" s="158">
        <f>SUM(E475:E478)</f>
        <v>0</v>
      </c>
      <c r="F474" s="361">
        <f>IF(ISERROR(E474/C474),,E474/C474)</f>
        <v>0</v>
      </c>
      <c r="G474" s="362">
        <f>E474/D474*100%</f>
        <v>0</v>
      </c>
    </row>
    <row r="475" ht="23.1" customHeight="1" spans="1:7">
      <c r="A475" s="189" t="s">
        <v>874</v>
      </c>
      <c r="B475" s="189" t="s">
        <v>875</v>
      </c>
      <c r="C475" s="160"/>
      <c r="D475" s="160"/>
      <c r="E475" s="160"/>
      <c r="F475" s="361"/>
      <c r="G475" s="362"/>
    </row>
    <row r="476" ht="23.1" customHeight="1" spans="1:7">
      <c r="A476" s="189" t="s">
        <v>876</v>
      </c>
      <c r="B476" s="189" t="s">
        <v>877</v>
      </c>
      <c r="C476" s="160"/>
      <c r="D476" s="160"/>
      <c r="E476" s="160"/>
      <c r="F476" s="361"/>
      <c r="G476" s="362"/>
    </row>
    <row r="477" ht="23.1" customHeight="1" spans="1:7">
      <c r="A477" s="189" t="s">
        <v>878</v>
      </c>
      <c r="B477" s="189" t="s">
        <v>879</v>
      </c>
      <c r="C477" s="160"/>
      <c r="D477" s="160"/>
      <c r="E477" s="160"/>
      <c r="F477" s="361"/>
      <c r="G477" s="362"/>
    </row>
    <row r="478" ht="23.1" customHeight="1" spans="1:7">
      <c r="A478" s="189" t="s">
        <v>880</v>
      </c>
      <c r="B478" s="189" t="s">
        <v>873</v>
      </c>
      <c r="C478" s="160">
        <v>200</v>
      </c>
      <c r="D478" s="160">
        <v>21</v>
      </c>
      <c r="E478" s="160" t="s">
        <v>47</v>
      </c>
      <c r="F478" s="361">
        <f>IF(ISERROR(E478/C478),,E478/C478)</f>
        <v>0</v>
      </c>
      <c r="G478" s="362"/>
    </row>
    <row r="479" ht="23.1" customHeight="1" spans="1:7">
      <c r="A479" s="157" t="s">
        <v>881</v>
      </c>
      <c r="B479" s="157" t="s">
        <v>882</v>
      </c>
      <c r="C479" s="158">
        <f>SUM(C480,C496,C504,C515,C524,,C532)</f>
        <v>1781</v>
      </c>
      <c r="D479" s="158">
        <f>SUM(D480,D496,D504,D515,D524,,D532)</f>
        <v>1150</v>
      </c>
      <c r="E479" s="158">
        <f>SUM(E480,E496,E504,E515,E524,,E532)</f>
        <v>1559</v>
      </c>
      <c r="F479" s="361">
        <f>IF(ISERROR(E479/C479),,E479/C479)</f>
        <v>0.875350926445817</v>
      </c>
      <c r="G479" s="362">
        <f>E479/D479*100%</f>
        <v>1.35565217391304</v>
      </c>
    </row>
    <row r="480" ht="23.1" customHeight="1" spans="1:7">
      <c r="A480" s="157" t="s">
        <v>883</v>
      </c>
      <c r="B480" s="363" t="s">
        <v>884</v>
      </c>
      <c r="C480" s="158">
        <f>SUM(C481:C495)</f>
        <v>767</v>
      </c>
      <c r="D480" s="158">
        <f>SUM(D481:D495)</f>
        <v>700</v>
      </c>
      <c r="E480" s="158">
        <f>SUM(E481:E495)</f>
        <v>945</v>
      </c>
      <c r="F480" s="361">
        <f>IF(ISERROR(E480/C480),,E480/C480)</f>
        <v>1.23207301173403</v>
      </c>
      <c r="G480" s="362">
        <f>E480/D480*100%</f>
        <v>1.35</v>
      </c>
    </row>
    <row r="481" ht="23.1" customHeight="1" spans="1:7">
      <c r="A481" s="189" t="s">
        <v>885</v>
      </c>
      <c r="B481" s="189" t="s">
        <v>129</v>
      </c>
      <c r="C481" s="160">
        <v>493</v>
      </c>
      <c r="D481" s="160">
        <v>558</v>
      </c>
      <c r="E481" s="160">
        <v>628</v>
      </c>
      <c r="F481" s="361">
        <f>IF(ISERROR(E481/C481),,E481/C481)</f>
        <v>1.27383367139959</v>
      </c>
      <c r="G481" s="362">
        <f>E481/D481*100%</f>
        <v>1.12544802867384</v>
      </c>
    </row>
    <row r="482" ht="23.1" customHeight="1" spans="1:7">
      <c r="A482" s="189" t="s">
        <v>886</v>
      </c>
      <c r="B482" s="189" t="s">
        <v>131</v>
      </c>
      <c r="C482" s="160" t="s">
        <v>47</v>
      </c>
      <c r="D482" s="160" t="s">
        <v>47</v>
      </c>
      <c r="E482" s="160" t="s">
        <v>47</v>
      </c>
      <c r="F482" s="361"/>
      <c r="G482" s="362"/>
    </row>
    <row r="483" ht="23.1" customHeight="1" spans="1:7">
      <c r="A483" s="189" t="s">
        <v>887</v>
      </c>
      <c r="B483" s="189" t="s">
        <v>133</v>
      </c>
      <c r="C483" s="160" t="s">
        <v>47</v>
      </c>
      <c r="D483" s="160" t="s">
        <v>47</v>
      </c>
      <c r="E483" s="160" t="s">
        <v>47</v>
      </c>
      <c r="F483" s="361"/>
      <c r="G483" s="362"/>
    </row>
    <row r="484" ht="23.1" customHeight="1" spans="1:7">
      <c r="A484" s="189" t="s">
        <v>888</v>
      </c>
      <c r="B484" s="189" t="s">
        <v>889</v>
      </c>
      <c r="C484" s="160">
        <v>166</v>
      </c>
      <c r="D484" s="160">
        <v>69</v>
      </c>
      <c r="E484" s="160">
        <v>121</v>
      </c>
      <c r="F484" s="361">
        <f>IF(ISERROR(E484/C484),,E484/C484)</f>
        <v>0.728915662650602</v>
      </c>
      <c r="G484" s="362">
        <f>E484/D484*100%</f>
        <v>1.7536231884058</v>
      </c>
    </row>
    <row r="485" ht="23.1" customHeight="1" spans="1:7">
      <c r="A485" s="189" t="s">
        <v>890</v>
      </c>
      <c r="B485" s="189" t="s">
        <v>891</v>
      </c>
      <c r="C485" s="160" t="s">
        <v>47</v>
      </c>
      <c r="D485" s="160" t="s">
        <v>47</v>
      </c>
      <c r="E485" s="160" t="s">
        <v>47</v>
      </c>
      <c r="F485" s="361"/>
      <c r="G485" s="362"/>
    </row>
    <row r="486" ht="23.1" customHeight="1" spans="1:7">
      <c r="A486" s="189" t="s">
        <v>892</v>
      </c>
      <c r="B486" s="189" t="s">
        <v>893</v>
      </c>
      <c r="C486" s="160" t="s">
        <v>47</v>
      </c>
      <c r="D486" s="160" t="s">
        <v>47</v>
      </c>
      <c r="E486" s="160" t="s">
        <v>47</v>
      </c>
      <c r="F486" s="361"/>
      <c r="G486" s="362"/>
    </row>
    <row r="487" ht="23.1" customHeight="1" spans="1:7">
      <c r="A487" s="189" t="s">
        <v>894</v>
      </c>
      <c r="B487" s="189" t="s">
        <v>895</v>
      </c>
      <c r="C487" s="160" t="s">
        <v>47</v>
      </c>
      <c r="D487" s="160" t="s">
        <v>47</v>
      </c>
      <c r="E487" s="160" t="s">
        <v>47</v>
      </c>
      <c r="F487" s="361"/>
      <c r="G487" s="362"/>
    </row>
    <row r="488" ht="23.1" customHeight="1" spans="1:7">
      <c r="A488" s="189" t="s">
        <v>896</v>
      </c>
      <c r="B488" s="189" t="s">
        <v>897</v>
      </c>
      <c r="C488" s="160" t="s">
        <v>47</v>
      </c>
      <c r="D488" s="160" t="s">
        <v>47</v>
      </c>
      <c r="E488" s="160" t="s">
        <v>47</v>
      </c>
      <c r="F488" s="361"/>
      <c r="G488" s="362"/>
    </row>
    <row r="489" ht="23.1" customHeight="1" spans="1:7">
      <c r="A489" s="189" t="s">
        <v>898</v>
      </c>
      <c r="B489" s="189" t="s">
        <v>899</v>
      </c>
      <c r="C489" s="160">
        <v>13</v>
      </c>
      <c r="D489" s="160">
        <v>14</v>
      </c>
      <c r="E489" s="160">
        <v>9</v>
      </c>
      <c r="F489" s="361">
        <f>IF(ISERROR(E489/C489),,E489/C489)</f>
        <v>0.692307692307692</v>
      </c>
      <c r="G489" s="362">
        <f>E489/D489*100%</f>
        <v>0.642857142857143</v>
      </c>
    </row>
    <row r="490" ht="23.1" customHeight="1" spans="1:7">
      <c r="A490" s="189" t="s">
        <v>900</v>
      </c>
      <c r="B490" s="189" t="s">
        <v>901</v>
      </c>
      <c r="C490" s="160" t="s">
        <v>47</v>
      </c>
      <c r="D490" s="160" t="s">
        <v>47</v>
      </c>
      <c r="E490" s="160" t="s">
        <v>47</v>
      </c>
      <c r="F490" s="361"/>
      <c r="G490" s="362"/>
    </row>
    <row r="491" ht="23.1" customHeight="1" spans="1:7">
      <c r="A491" s="189" t="s">
        <v>902</v>
      </c>
      <c r="B491" s="189" t="s">
        <v>903</v>
      </c>
      <c r="C491" s="160">
        <v>65</v>
      </c>
      <c r="D491" s="160">
        <v>3</v>
      </c>
      <c r="E491" s="160">
        <v>65</v>
      </c>
      <c r="F491" s="361">
        <f>IF(ISERROR(E491/C491),,E491/C491)</f>
        <v>1</v>
      </c>
      <c r="G491" s="362">
        <f>E491/D491*100%</f>
        <v>21.6666666666667</v>
      </c>
    </row>
    <row r="492" ht="23.1" customHeight="1" spans="1:7">
      <c r="A492" s="189" t="s">
        <v>904</v>
      </c>
      <c r="B492" s="189" t="s">
        <v>905</v>
      </c>
      <c r="C492" s="160" t="s">
        <v>47</v>
      </c>
      <c r="D492" s="160" t="s">
        <v>47</v>
      </c>
      <c r="E492" s="160" t="s">
        <v>47</v>
      </c>
      <c r="F492" s="361"/>
      <c r="G492" s="362"/>
    </row>
    <row r="493" ht="23.1" customHeight="1" spans="1:7">
      <c r="A493" s="189" t="s">
        <v>906</v>
      </c>
      <c r="B493" s="189" t="s">
        <v>907</v>
      </c>
      <c r="C493" s="160" t="s">
        <v>47</v>
      </c>
      <c r="D493" s="160" t="s">
        <v>47</v>
      </c>
      <c r="E493" s="160" t="s">
        <v>47</v>
      </c>
      <c r="F493" s="361"/>
      <c r="G493" s="362"/>
    </row>
    <row r="494" ht="23.1" customHeight="1" spans="1:7">
      <c r="A494" s="189" t="s">
        <v>908</v>
      </c>
      <c r="B494" s="189" t="s">
        <v>909</v>
      </c>
      <c r="C494" s="160" t="s">
        <v>47</v>
      </c>
      <c r="D494" s="160" t="s">
        <v>47</v>
      </c>
      <c r="E494" s="160" t="s">
        <v>47</v>
      </c>
      <c r="F494" s="361"/>
      <c r="G494" s="362"/>
    </row>
    <row r="495" ht="23.1" customHeight="1" spans="1:7">
      <c r="A495" s="189" t="s">
        <v>910</v>
      </c>
      <c r="B495" s="189" t="s">
        <v>911</v>
      </c>
      <c r="C495" s="160">
        <v>30</v>
      </c>
      <c r="D495" s="160">
        <v>56</v>
      </c>
      <c r="E495" s="160">
        <v>122</v>
      </c>
      <c r="F495" s="361">
        <f>IF(ISERROR(E495/C495),,E495/C495)</f>
        <v>4.06666666666667</v>
      </c>
      <c r="G495" s="362">
        <f>E495/D495*100%</f>
        <v>2.17857142857143</v>
      </c>
    </row>
    <row r="496" ht="23.1" customHeight="1" spans="1:7">
      <c r="A496" s="157" t="s">
        <v>912</v>
      </c>
      <c r="B496" s="363" t="s">
        <v>913</v>
      </c>
      <c r="C496" s="158">
        <f>SUM(C497:C503)</f>
        <v>0</v>
      </c>
      <c r="D496" s="158">
        <f>SUM(D497:D503)</f>
        <v>19</v>
      </c>
      <c r="E496" s="158">
        <f>SUM(E497:E503)</f>
        <v>13</v>
      </c>
      <c r="F496" s="361">
        <f>IF(ISERROR(E496/C496),,E496/C496)</f>
        <v>0</v>
      </c>
      <c r="G496" s="362">
        <f>E496/D496*100%</f>
        <v>0.684210526315789</v>
      </c>
    </row>
    <row r="497" ht="23.1" customHeight="1" spans="1:7">
      <c r="A497" s="189" t="s">
        <v>914</v>
      </c>
      <c r="B497" s="189" t="s">
        <v>129</v>
      </c>
      <c r="C497" s="160" t="s">
        <v>47</v>
      </c>
      <c r="D497" s="160" t="s">
        <v>47</v>
      </c>
      <c r="E497" s="160" t="s">
        <v>47</v>
      </c>
      <c r="F497" s="361"/>
      <c r="G497" s="362"/>
    </row>
    <row r="498" ht="23.1" customHeight="1" spans="1:7">
      <c r="A498" s="189" t="s">
        <v>915</v>
      </c>
      <c r="B498" s="189" t="s">
        <v>131</v>
      </c>
      <c r="C498" s="160" t="s">
        <v>47</v>
      </c>
      <c r="D498" s="160" t="s">
        <v>47</v>
      </c>
      <c r="E498" s="160" t="s">
        <v>47</v>
      </c>
      <c r="F498" s="361"/>
      <c r="G498" s="362"/>
    </row>
    <row r="499" ht="23.1" customHeight="1" spans="1:7">
      <c r="A499" s="189" t="s">
        <v>916</v>
      </c>
      <c r="B499" s="189" t="s">
        <v>133</v>
      </c>
      <c r="C499" s="160" t="s">
        <v>47</v>
      </c>
      <c r="D499" s="160" t="s">
        <v>47</v>
      </c>
      <c r="E499" s="160" t="s">
        <v>47</v>
      </c>
      <c r="F499" s="361"/>
      <c r="G499" s="362"/>
    </row>
    <row r="500" ht="23.1" customHeight="1" spans="1:7">
      <c r="A500" s="189" t="s">
        <v>917</v>
      </c>
      <c r="B500" s="189" t="s">
        <v>918</v>
      </c>
      <c r="C500" s="160" t="s">
        <v>47</v>
      </c>
      <c r="D500" s="160">
        <v>19</v>
      </c>
      <c r="E500" s="160">
        <v>12</v>
      </c>
      <c r="F500" s="361">
        <f>IF(ISERROR(E500/C500),,E500/C500)</f>
        <v>0</v>
      </c>
      <c r="G500" s="362">
        <f>E500/D500*100%</f>
        <v>0.631578947368421</v>
      </c>
    </row>
    <row r="501" ht="23.1" customHeight="1" spans="1:7">
      <c r="A501" s="189" t="s">
        <v>919</v>
      </c>
      <c r="B501" s="189" t="s">
        <v>920</v>
      </c>
      <c r="C501" s="160" t="s">
        <v>47</v>
      </c>
      <c r="D501" s="160" t="s">
        <v>47</v>
      </c>
      <c r="E501" s="160">
        <v>1</v>
      </c>
      <c r="F501" s="361">
        <f>IF(ISERROR(E501/C501),,E501/C501)</f>
        <v>0</v>
      </c>
      <c r="G501" s="362"/>
    </row>
    <row r="502" ht="23.1" customHeight="1" spans="1:7">
      <c r="A502" s="189" t="s">
        <v>921</v>
      </c>
      <c r="B502" s="189" t="s">
        <v>922</v>
      </c>
      <c r="C502" s="160" t="s">
        <v>47</v>
      </c>
      <c r="D502" s="160" t="s">
        <v>47</v>
      </c>
      <c r="E502" s="160" t="s">
        <v>47</v>
      </c>
      <c r="F502" s="361"/>
      <c r="G502" s="362"/>
    </row>
    <row r="503" ht="23.1" customHeight="1" spans="1:7">
      <c r="A503" s="189" t="s">
        <v>923</v>
      </c>
      <c r="B503" s="189" t="s">
        <v>924</v>
      </c>
      <c r="C503" s="160" t="s">
        <v>47</v>
      </c>
      <c r="D503" s="160" t="s">
        <v>47</v>
      </c>
      <c r="E503" s="160" t="s">
        <v>47</v>
      </c>
      <c r="F503" s="361"/>
      <c r="G503" s="362"/>
    </row>
    <row r="504" ht="23.1" customHeight="1" spans="1:7">
      <c r="A504" s="157" t="s">
        <v>925</v>
      </c>
      <c r="B504" s="363" t="s">
        <v>926</v>
      </c>
      <c r="C504" s="158">
        <f>SUM(C505:C514)</f>
        <v>250</v>
      </c>
      <c r="D504" s="158">
        <f>SUM(D505:D514)</f>
        <v>92</v>
      </c>
      <c r="E504" s="158">
        <f>SUM(E505:E514)</f>
        <v>176</v>
      </c>
      <c r="F504" s="361">
        <f>IF(ISERROR(E504/C504),,E504/C504)</f>
        <v>0.704</v>
      </c>
      <c r="G504" s="362">
        <f>E504/D504*100%</f>
        <v>1.91304347826087</v>
      </c>
    </row>
    <row r="505" ht="23.1" customHeight="1" spans="1:7">
      <c r="A505" s="189" t="s">
        <v>927</v>
      </c>
      <c r="B505" s="189" t="s">
        <v>129</v>
      </c>
      <c r="C505" s="160" t="s">
        <v>47</v>
      </c>
      <c r="D505" s="160" t="s">
        <v>47</v>
      </c>
      <c r="E505" s="160" t="s">
        <v>47</v>
      </c>
      <c r="F505" s="361"/>
      <c r="G505" s="362"/>
    </row>
    <row r="506" ht="23.1" customHeight="1" spans="1:7">
      <c r="A506" s="189" t="s">
        <v>928</v>
      </c>
      <c r="B506" s="189" t="s">
        <v>131</v>
      </c>
      <c r="C506" s="160" t="s">
        <v>47</v>
      </c>
      <c r="D506" s="160" t="s">
        <v>47</v>
      </c>
      <c r="E506" s="160" t="s">
        <v>47</v>
      </c>
      <c r="F506" s="361"/>
      <c r="G506" s="362"/>
    </row>
    <row r="507" ht="23.1" customHeight="1" spans="1:7">
      <c r="A507" s="189" t="s">
        <v>929</v>
      </c>
      <c r="B507" s="189" t="s">
        <v>133</v>
      </c>
      <c r="C507" s="160" t="s">
        <v>47</v>
      </c>
      <c r="D507" s="160" t="s">
        <v>47</v>
      </c>
      <c r="E507" s="160" t="s">
        <v>47</v>
      </c>
      <c r="F507" s="361"/>
      <c r="G507" s="362"/>
    </row>
    <row r="508" ht="23.1" customHeight="1" spans="1:7">
      <c r="A508" s="189" t="s">
        <v>930</v>
      </c>
      <c r="B508" s="189" t="s">
        <v>931</v>
      </c>
      <c r="C508" s="160" t="s">
        <v>47</v>
      </c>
      <c r="D508" s="160" t="s">
        <v>47</v>
      </c>
      <c r="E508" s="160" t="s">
        <v>47</v>
      </c>
      <c r="F508" s="361"/>
      <c r="G508" s="362"/>
    </row>
    <row r="509" ht="23.1" customHeight="1" spans="1:7">
      <c r="A509" s="189" t="s">
        <v>932</v>
      </c>
      <c r="B509" s="189" t="s">
        <v>933</v>
      </c>
      <c r="C509" s="160" t="s">
        <v>47</v>
      </c>
      <c r="D509" s="160" t="s">
        <v>47</v>
      </c>
      <c r="E509" s="160" t="s">
        <v>47</v>
      </c>
      <c r="F509" s="361"/>
      <c r="G509" s="362"/>
    </row>
    <row r="510" ht="23.1" customHeight="1" spans="1:7">
      <c r="A510" s="189" t="s">
        <v>934</v>
      </c>
      <c r="B510" s="189" t="s">
        <v>935</v>
      </c>
      <c r="C510" s="160" t="s">
        <v>47</v>
      </c>
      <c r="D510" s="160" t="s">
        <v>47</v>
      </c>
      <c r="E510" s="160" t="s">
        <v>47</v>
      </c>
      <c r="F510" s="361"/>
      <c r="G510" s="362"/>
    </row>
    <row r="511" ht="23.1" customHeight="1" spans="1:7">
      <c r="A511" s="189" t="s">
        <v>936</v>
      </c>
      <c r="B511" s="189" t="s">
        <v>937</v>
      </c>
      <c r="C511" s="160">
        <v>230</v>
      </c>
      <c r="D511" s="160">
        <v>72</v>
      </c>
      <c r="E511" s="160">
        <v>157</v>
      </c>
      <c r="F511" s="361">
        <f>IF(ISERROR(E511/C511),,E511/C511)</f>
        <v>0.682608695652174</v>
      </c>
      <c r="G511" s="362">
        <f>E511/D511*100%</f>
        <v>2.18055555555556</v>
      </c>
    </row>
    <row r="512" ht="23.1" customHeight="1" spans="1:7">
      <c r="A512" s="189" t="s">
        <v>938</v>
      </c>
      <c r="B512" s="189" t="s">
        <v>939</v>
      </c>
      <c r="C512" s="160" t="s">
        <v>47</v>
      </c>
      <c r="D512" s="160" t="s">
        <v>47</v>
      </c>
      <c r="E512" s="160" t="s">
        <v>47</v>
      </c>
      <c r="F512" s="361"/>
      <c r="G512" s="362"/>
    </row>
    <row r="513" ht="23.1" customHeight="1" spans="1:7">
      <c r="A513" s="189" t="s">
        <v>940</v>
      </c>
      <c r="B513" s="189" t="s">
        <v>941</v>
      </c>
      <c r="C513" s="160" t="s">
        <v>47</v>
      </c>
      <c r="D513" s="160" t="s">
        <v>47</v>
      </c>
      <c r="E513" s="160" t="s">
        <v>47</v>
      </c>
      <c r="F513" s="361"/>
      <c r="G513" s="362"/>
    </row>
    <row r="514" ht="23.1" customHeight="1" spans="1:7">
      <c r="A514" s="189" t="s">
        <v>942</v>
      </c>
      <c r="B514" s="189" t="s">
        <v>943</v>
      </c>
      <c r="C514" s="160">
        <v>20</v>
      </c>
      <c r="D514" s="160">
        <v>20</v>
      </c>
      <c r="E514" s="160">
        <v>19</v>
      </c>
      <c r="F514" s="361">
        <f>IF(ISERROR(E514/C514),,E514/C514)</f>
        <v>0.95</v>
      </c>
      <c r="G514" s="362">
        <f>E514/D514*100%</f>
        <v>0.95</v>
      </c>
    </row>
    <row r="515" ht="23.1" customHeight="1" spans="1:7">
      <c r="A515" s="157" t="s">
        <v>944</v>
      </c>
      <c r="B515" s="363" t="s">
        <v>945</v>
      </c>
      <c r="C515" s="158">
        <f>SUM(C516:C523)</f>
        <v>0</v>
      </c>
      <c r="D515" s="158">
        <f>SUM(D516:D523)</f>
        <v>2</v>
      </c>
      <c r="E515" s="158">
        <f>SUM(E516:E523)</f>
        <v>2</v>
      </c>
      <c r="F515" s="361">
        <f>IF(ISERROR(E515/C515),,E515/C515)</f>
        <v>0</v>
      </c>
      <c r="G515" s="362">
        <f>E515/D515*100%</f>
        <v>1</v>
      </c>
    </row>
    <row r="516" ht="23.1" customHeight="1" spans="1:7">
      <c r="A516" s="189" t="s">
        <v>946</v>
      </c>
      <c r="B516" s="189" t="s">
        <v>129</v>
      </c>
      <c r="C516" s="160" t="s">
        <v>47</v>
      </c>
      <c r="D516" s="160" t="s">
        <v>47</v>
      </c>
      <c r="E516" s="160" t="s">
        <v>47</v>
      </c>
      <c r="F516" s="361"/>
      <c r="G516" s="362"/>
    </row>
    <row r="517" ht="23.1" customHeight="1" spans="1:7">
      <c r="A517" s="189" t="s">
        <v>947</v>
      </c>
      <c r="B517" s="189" t="s">
        <v>131</v>
      </c>
      <c r="C517" s="160" t="s">
        <v>47</v>
      </c>
      <c r="D517" s="160">
        <v>1</v>
      </c>
      <c r="E517" s="160">
        <v>2</v>
      </c>
      <c r="F517" s="361">
        <f>IF(ISERROR(E517/C517),,E517/C517)</f>
        <v>0</v>
      </c>
      <c r="G517" s="362">
        <f>E517/D517*100%</f>
        <v>2</v>
      </c>
    </row>
    <row r="518" ht="23.1" customHeight="1" spans="1:7">
      <c r="A518" s="189" t="s">
        <v>948</v>
      </c>
      <c r="B518" s="189" t="s">
        <v>133</v>
      </c>
      <c r="C518" s="160" t="s">
        <v>47</v>
      </c>
      <c r="D518" s="160" t="s">
        <v>47</v>
      </c>
      <c r="E518" s="160" t="s">
        <v>47</v>
      </c>
      <c r="F518" s="361"/>
      <c r="G518" s="362"/>
    </row>
    <row r="519" ht="23.1" customHeight="1" spans="1:7">
      <c r="A519" s="189" t="s">
        <v>949</v>
      </c>
      <c r="B519" s="189" t="s">
        <v>950</v>
      </c>
      <c r="C519" s="160" t="s">
        <v>47</v>
      </c>
      <c r="D519" s="160" t="s">
        <v>47</v>
      </c>
      <c r="E519" s="160" t="s">
        <v>47</v>
      </c>
      <c r="F519" s="361"/>
      <c r="G519" s="362"/>
    </row>
    <row r="520" ht="23.1" customHeight="1" spans="1:7">
      <c r="A520" s="189" t="s">
        <v>951</v>
      </c>
      <c r="B520" s="189" t="s">
        <v>952</v>
      </c>
      <c r="C520" s="160" t="s">
        <v>47</v>
      </c>
      <c r="D520" s="160">
        <v>1</v>
      </c>
      <c r="E520" s="160" t="s">
        <v>47</v>
      </c>
      <c r="F520" s="361">
        <f>IF(ISERROR(E520/C520),,E520/C520)</f>
        <v>0</v>
      </c>
      <c r="G520" s="362"/>
    </row>
    <row r="521" ht="23.1" customHeight="1" spans="1:7">
      <c r="A521" s="189" t="s">
        <v>953</v>
      </c>
      <c r="B521" s="189" t="s">
        <v>954</v>
      </c>
      <c r="C521" s="160" t="s">
        <v>47</v>
      </c>
      <c r="D521" s="160" t="s">
        <v>47</v>
      </c>
      <c r="E521" s="160" t="s">
        <v>47</v>
      </c>
      <c r="F521" s="361"/>
      <c r="G521" s="362"/>
    </row>
    <row r="522" ht="23.1" customHeight="1" spans="1:7">
      <c r="A522" s="189" t="s">
        <v>955</v>
      </c>
      <c r="B522" s="189" t="s">
        <v>956</v>
      </c>
      <c r="C522" s="160" t="s">
        <v>47</v>
      </c>
      <c r="D522" s="160" t="s">
        <v>47</v>
      </c>
      <c r="E522" s="160" t="s">
        <v>47</v>
      </c>
      <c r="F522" s="361"/>
      <c r="G522" s="362"/>
    </row>
    <row r="523" ht="23.1" customHeight="1" spans="1:7">
      <c r="A523" s="189" t="s">
        <v>957</v>
      </c>
      <c r="B523" s="189" t="s">
        <v>958</v>
      </c>
      <c r="C523" s="160" t="s">
        <v>47</v>
      </c>
      <c r="D523" s="160" t="s">
        <v>47</v>
      </c>
      <c r="E523" s="160" t="s">
        <v>47</v>
      </c>
      <c r="F523" s="361"/>
      <c r="G523" s="362"/>
    </row>
    <row r="524" ht="23.1" customHeight="1" spans="1:7">
      <c r="A524" s="157" t="s">
        <v>959</v>
      </c>
      <c r="B524" s="363" t="s">
        <v>960</v>
      </c>
      <c r="C524" s="158">
        <f>SUM(C525:C531)</f>
        <v>224</v>
      </c>
      <c r="D524" s="158">
        <f>SUM(D525:D531)</f>
        <v>232</v>
      </c>
      <c r="E524" s="158">
        <f>SUM(E525:E531)</f>
        <v>273</v>
      </c>
      <c r="F524" s="361">
        <f>IF(ISERROR(E524/C524),,E524/C524)</f>
        <v>1.21875</v>
      </c>
      <c r="G524" s="362">
        <f>E524/D524*100%</f>
        <v>1.17672413793103</v>
      </c>
    </row>
    <row r="525" ht="23.1" customHeight="1" spans="1:7">
      <c r="A525" s="189" t="s">
        <v>961</v>
      </c>
      <c r="B525" s="189" t="s">
        <v>129</v>
      </c>
      <c r="C525" s="160">
        <v>213</v>
      </c>
      <c r="D525" s="160">
        <v>210</v>
      </c>
      <c r="E525" s="160">
        <v>212</v>
      </c>
      <c r="F525" s="361">
        <f>IF(ISERROR(E525/C525),,E525/C525)</f>
        <v>0.995305164319249</v>
      </c>
      <c r="G525" s="362">
        <f>E525/D525*100%</f>
        <v>1.00952380952381</v>
      </c>
    </row>
    <row r="526" ht="23.1" customHeight="1" spans="1:7">
      <c r="A526" s="189" t="s">
        <v>962</v>
      </c>
      <c r="B526" s="189" t="s">
        <v>131</v>
      </c>
      <c r="C526" s="160" t="s">
        <v>47</v>
      </c>
      <c r="D526" s="160" t="s">
        <v>47</v>
      </c>
      <c r="E526" s="160" t="s">
        <v>47</v>
      </c>
      <c r="F526" s="361"/>
      <c r="G526" s="362"/>
    </row>
    <row r="527" ht="23.1" customHeight="1" spans="1:7">
      <c r="A527" s="189" t="s">
        <v>963</v>
      </c>
      <c r="B527" s="189" t="s">
        <v>133</v>
      </c>
      <c r="C527" s="160" t="s">
        <v>47</v>
      </c>
      <c r="D527" s="160" t="s">
        <v>47</v>
      </c>
      <c r="E527" s="160" t="s">
        <v>47</v>
      </c>
      <c r="F527" s="361"/>
      <c r="G527" s="362"/>
    </row>
    <row r="528" ht="23.1" customHeight="1" spans="1:7">
      <c r="A528" s="189" t="s">
        <v>964</v>
      </c>
      <c r="B528" s="189" t="s">
        <v>965</v>
      </c>
      <c r="C528" s="160" t="s">
        <v>47</v>
      </c>
      <c r="D528" s="160" t="s">
        <v>47</v>
      </c>
      <c r="E528" s="160" t="s">
        <v>47</v>
      </c>
      <c r="F528" s="361"/>
      <c r="G528" s="362"/>
    </row>
    <row r="529" ht="23.1" customHeight="1" spans="1:7">
      <c r="A529" s="189" t="s">
        <v>966</v>
      </c>
      <c r="B529" s="189" t="s">
        <v>967</v>
      </c>
      <c r="C529" s="160" t="s">
        <v>47</v>
      </c>
      <c r="D529" s="160" t="s">
        <v>47</v>
      </c>
      <c r="E529" s="160" t="s">
        <v>47</v>
      </c>
      <c r="F529" s="361"/>
      <c r="G529" s="362"/>
    </row>
    <row r="530" ht="23.1" customHeight="1" spans="1:7">
      <c r="A530" s="189" t="s">
        <v>968</v>
      </c>
      <c r="B530" s="189" t="s">
        <v>969</v>
      </c>
      <c r="C530" s="160" t="s">
        <v>47</v>
      </c>
      <c r="D530" s="160" t="s">
        <v>47</v>
      </c>
      <c r="E530" s="160" t="s">
        <v>47</v>
      </c>
      <c r="F530" s="361"/>
      <c r="G530" s="362"/>
    </row>
    <row r="531" ht="23.1" customHeight="1" spans="1:7">
      <c r="A531" s="189" t="s">
        <v>970</v>
      </c>
      <c r="B531" s="189" t="s">
        <v>971</v>
      </c>
      <c r="C531" s="160">
        <v>11</v>
      </c>
      <c r="D531" s="160">
        <v>22</v>
      </c>
      <c r="E531" s="160">
        <v>61</v>
      </c>
      <c r="F531" s="361">
        <f>IF(ISERROR(E531/C531),,E531/C531)</f>
        <v>5.54545454545455</v>
      </c>
      <c r="G531" s="362">
        <f>E531/D531*100%</f>
        <v>2.77272727272727</v>
      </c>
    </row>
    <row r="532" ht="23.1" customHeight="1" spans="1:7">
      <c r="A532" s="157" t="s">
        <v>972</v>
      </c>
      <c r="B532" s="363" t="s">
        <v>973</v>
      </c>
      <c r="C532" s="158">
        <f>SUM(C533:C535)</f>
        <v>540</v>
      </c>
      <c r="D532" s="158">
        <f>SUM(D533:D535)</f>
        <v>105</v>
      </c>
      <c r="E532" s="158">
        <f>SUM(E533:E535)</f>
        <v>150</v>
      </c>
      <c r="F532" s="361">
        <f>IF(ISERROR(E532/C532),,E532/C532)</f>
        <v>0.277777777777778</v>
      </c>
      <c r="G532" s="362">
        <f>E532/D532*100%</f>
        <v>1.42857142857143</v>
      </c>
    </row>
    <row r="533" ht="23.1" customHeight="1" spans="1:7">
      <c r="A533" s="189" t="s">
        <v>974</v>
      </c>
      <c r="B533" s="189" t="s">
        <v>975</v>
      </c>
      <c r="C533" s="160"/>
      <c r="D533" s="160"/>
      <c r="E533" s="160"/>
      <c r="F533" s="361"/>
      <c r="G533" s="362"/>
    </row>
    <row r="534" ht="23.1" customHeight="1" spans="1:7">
      <c r="A534" s="189" t="s">
        <v>976</v>
      </c>
      <c r="B534" s="189" t="s">
        <v>977</v>
      </c>
      <c r="C534" s="160" t="s">
        <v>47</v>
      </c>
      <c r="D534" s="160" t="s">
        <v>47</v>
      </c>
      <c r="E534" s="160" t="s">
        <v>47</v>
      </c>
      <c r="F534" s="361"/>
      <c r="G534" s="362"/>
    </row>
    <row r="535" ht="23.1" customHeight="1" spans="1:7">
      <c r="A535" s="189" t="s">
        <v>978</v>
      </c>
      <c r="B535" s="189" t="s">
        <v>973</v>
      </c>
      <c r="C535" s="160">
        <v>540</v>
      </c>
      <c r="D535" s="160">
        <v>105</v>
      </c>
      <c r="E535" s="160">
        <v>150</v>
      </c>
      <c r="F535" s="361">
        <f>IF(ISERROR(E535/C535),,E535/C535)</f>
        <v>0.277777777777778</v>
      </c>
      <c r="G535" s="362">
        <f>E535/D535*100%</f>
        <v>1.42857142857143</v>
      </c>
    </row>
    <row r="536" ht="23.1" customHeight="1" spans="1:7">
      <c r="A536" s="157" t="s">
        <v>979</v>
      </c>
      <c r="B536" s="157" t="s">
        <v>980</v>
      </c>
      <c r="C536" s="158">
        <f>SUM(C537,C556,,C564,C566,C575,C579,C589,C598,C605,C613,C622,C628,C631,C634,C637,C640,C643,C647,C651,C663,C660)</f>
        <v>36640</v>
      </c>
      <c r="D536" s="158">
        <f>SUM(D537,D556,,D564,D566,D575,D579,D589,D598,D605,D613,D622,D628,D631,D634,D637,D640,D643,D647,D651,D663,D660)</f>
        <v>36110</v>
      </c>
      <c r="E536" s="158">
        <f>SUM(E537,E556,,E564,E566,E575,E579,E589,E598,E605,E613,E622,E628,E631,E634,E637,E640,E643,E647,E651,E663,E660)</f>
        <v>41678</v>
      </c>
      <c r="F536" s="361">
        <f>IF(ISERROR(E536/C536),,E536/C536)</f>
        <v>1.1375</v>
      </c>
      <c r="G536" s="362">
        <f>E536/D536*100%</f>
        <v>1.15419551370811</v>
      </c>
    </row>
    <row r="537" ht="23.1" customHeight="1" spans="1:7">
      <c r="A537" s="157" t="s">
        <v>981</v>
      </c>
      <c r="B537" s="363" t="s">
        <v>982</v>
      </c>
      <c r="C537" s="158">
        <f>SUM(C538:C555)</f>
        <v>805</v>
      </c>
      <c r="D537" s="158">
        <f>SUM(D538:D555)</f>
        <v>857</v>
      </c>
      <c r="E537" s="158">
        <f>SUM(E538:E555)</f>
        <v>988</v>
      </c>
      <c r="F537" s="361">
        <f>IF(ISERROR(E537/C537),,E537/C537)</f>
        <v>1.22732919254658</v>
      </c>
      <c r="G537" s="362">
        <f>E537/D537*100%</f>
        <v>1.15285880980163</v>
      </c>
    </row>
    <row r="538" ht="23.1" customHeight="1" spans="1:7">
      <c r="A538" s="189" t="s">
        <v>983</v>
      </c>
      <c r="B538" s="189" t="s">
        <v>129</v>
      </c>
      <c r="C538" s="160">
        <v>474</v>
      </c>
      <c r="D538" s="160">
        <v>447</v>
      </c>
      <c r="E538" s="160">
        <v>461</v>
      </c>
      <c r="F538" s="361">
        <f>IF(ISERROR(E538/C538),,E538/C538)</f>
        <v>0.972573839662447</v>
      </c>
      <c r="G538" s="362">
        <f>E538/D538*100%</f>
        <v>1.03131991051454</v>
      </c>
    </row>
    <row r="539" ht="23.1" customHeight="1" spans="1:7">
      <c r="A539" s="189" t="s">
        <v>984</v>
      </c>
      <c r="B539" s="189" t="s">
        <v>131</v>
      </c>
      <c r="C539" s="160" t="s">
        <v>47</v>
      </c>
      <c r="D539" s="160" t="s">
        <v>47</v>
      </c>
      <c r="E539" s="160" t="s">
        <v>47</v>
      </c>
      <c r="F539" s="361"/>
      <c r="G539" s="362"/>
    </row>
    <row r="540" ht="23.1" customHeight="1" spans="1:7">
      <c r="A540" s="189" t="s">
        <v>985</v>
      </c>
      <c r="B540" s="189" t="s">
        <v>133</v>
      </c>
      <c r="C540" s="160" t="s">
        <v>47</v>
      </c>
      <c r="D540" s="160" t="s">
        <v>47</v>
      </c>
      <c r="E540" s="160" t="s">
        <v>47</v>
      </c>
      <c r="F540" s="361"/>
      <c r="G540" s="362"/>
    </row>
    <row r="541" ht="23.1" customHeight="1" spans="1:7">
      <c r="A541" s="189" t="s">
        <v>986</v>
      </c>
      <c r="B541" s="189" t="s">
        <v>987</v>
      </c>
      <c r="C541" s="160" t="s">
        <v>47</v>
      </c>
      <c r="D541" s="160" t="s">
        <v>47</v>
      </c>
      <c r="E541" s="160" t="s">
        <v>47</v>
      </c>
      <c r="F541" s="361"/>
      <c r="G541" s="362"/>
    </row>
    <row r="542" ht="23.1" customHeight="1" spans="1:7">
      <c r="A542" s="189" t="s">
        <v>988</v>
      </c>
      <c r="B542" s="189" t="s">
        <v>989</v>
      </c>
      <c r="C542" s="160" t="s">
        <v>47</v>
      </c>
      <c r="D542" s="160" t="s">
        <v>47</v>
      </c>
      <c r="E542" s="160" t="s">
        <v>47</v>
      </c>
      <c r="F542" s="361"/>
      <c r="G542" s="362"/>
    </row>
    <row r="543" ht="23.1" customHeight="1" spans="1:7">
      <c r="A543" s="189" t="s">
        <v>990</v>
      </c>
      <c r="B543" s="189" t="s">
        <v>991</v>
      </c>
      <c r="C543" s="160" t="s">
        <v>47</v>
      </c>
      <c r="D543" s="160" t="s">
        <v>47</v>
      </c>
      <c r="E543" s="160" t="s">
        <v>47</v>
      </c>
      <c r="F543" s="361"/>
      <c r="G543" s="362"/>
    </row>
    <row r="544" ht="23.1" customHeight="1" spans="1:7">
      <c r="A544" s="189" t="s">
        <v>992</v>
      </c>
      <c r="B544" s="189" t="s">
        <v>993</v>
      </c>
      <c r="C544" s="160" t="s">
        <v>47</v>
      </c>
      <c r="D544" s="160" t="s">
        <v>47</v>
      </c>
      <c r="E544" s="160" t="s">
        <v>47</v>
      </c>
      <c r="F544" s="361"/>
      <c r="G544" s="362"/>
    </row>
    <row r="545" ht="23.1" customHeight="1" spans="1:7">
      <c r="A545" s="189" t="s">
        <v>994</v>
      </c>
      <c r="B545" s="189" t="s">
        <v>230</v>
      </c>
      <c r="C545" s="160" t="s">
        <v>47</v>
      </c>
      <c r="D545" s="160" t="s">
        <v>47</v>
      </c>
      <c r="E545" s="160" t="s">
        <v>47</v>
      </c>
      <c r="F545" s="361"/>
      <c r="G545" s="362"/>
    </row>
    <row r="546" ht="23.1" customHeight="1" spans="1:7">
      <c r="A546" s="189" t="s">
        <v>995</v>
      </c>
      <c r="B546" s="189" t="s">
        <v>996</v>
      </c>
      <c r="C546" s="160" t="s">
        <v>47</v>
      </c>
      <c r="D546" s="160" t="s">
        <v>47</v>
      </c>
      <c r="E546" s="160">
        <v>80</v>
      </c>
      <c r="F546" s="361">
        <f>IF(ISERROR(E546/C546),,E546/C546)</f>
        <v>0</v>
      </c>
      <c r="G546" s="362"/>
    </row>
    <row r="547" ht="23.1" customHeight="1" spans="1:7">
      <c r="A547" s="189" t="s">
        <v>997</v>
      </c>
      <c r="B547" s="189" t="s">
        <v>998</v>
      </c>
      <c r="C547" s="160" t="s">
        <v>47</v>
      </c>
      <c r="D547" s="160" t="s">
        <v>47</v>
      </c>
      <c r="E547" s="160" t="s">
        <v>47</v>
      </c>
      <c r="F547" s="361"/>
      <c r="G547" s="362"/>
    </row>
    <row r="548" ht="23.1" customHeight="1" spans="1:7">
      <c r="A548" s="189" t="s">
        <v>999</v>
      </c>
      <c r="B548" s="189" t="s">
        <v>1000</v>
      </c>
      <c r="C548" s="160">
        <v>6</v>
      </c>
      <c r="D548" s="160" t="s">
        <v>47</v>
      </c>
      <c r="E548" s="160" t="s">
        <v>47</v>
      </c>
      <c r="F548" s="361">
        <f>IF(ISERROR(E548/C548),,E548/C548)</f>
        <v>0</v>
      </c>
      <c r="G548" s="362"/>
    </row>
    <row r="549" ht="23.1" customHeight="1" spans="1:7">
      <c r="A549" s="189" t="s">
        <v>1001</v>
      </c>
      <c r="B549" s="189" t="s">
        <v>1002</v>
      </c>
      <c r="C549" s="160" t="s">
        <v>47</v>
      </c>
      <c r="D549" s="160" t="s">
        <v>47</v>
      </c>
      <c r="E549" s="160" t="s">
        <v>47</v>
      </c>
      <c r="F549" s="361"/>
      <c r="G549" s="362"/>
    </row>
    <row r="550" ht="23.1" customHeight="1" spans="1:7">
      <c r="A550" s="189" t="s">
        <v>1003</v>
      </c>
      <c r="B550" s="189" t="s">
        <v>1004</v>
      </c>
      <c r="C550" s="160" t="s">
        <v>47</v>
      </c>
      <c r="D550" s="160" t="s">
        <v>47</v>
      </c>
      <c r="E550" s="160" t="s">
        <v>47</v>
      </c>
      <c r="F550" s="361"/>
      <c r="G550" s="362"/>
    </row>
    <row r="551" ht="23.1" customHeight="1" spans="1:7">
      <c r="A551" s="189" t="s">
        <v>1005</v>
      </c>
      <c r="B551" s="189" t="s">
        <v>1006</v>
      </c>
      <c r="C551" s="160" t="s">
        <v>47</v>
      </c>
      <c r="D551" s="160" t="s">
        <v>47</v>
      </c>
      <c r="E551" s="160" t="s">
        <v>47</v>
      </c>
      <c r="F551" s="361"/>
      <c r="G551" s="362"/>
    </row>
    <row r="552" ht="23.1" customHeight="1" spans="1:7">
      <c r="A552" s="189" t="s">
        <v>1007</v>
      </c>
      <c r="B552" s="189" t="s">
        <v>1008</v>
      </c>
      <c r="C552" s="160" t="s">
        <v>47</v>
      </c>
      <c r="D552" s="160" t="s">
        <v>47</v>
      </c>
      <c r="E552" s="160" t="s">
        <v>47</v>
      </c>
      <c r="F552" s="361"/>
      <c r="G552" s="362"/>
    </row>
    <row r="553" ht="23.1" customHeight="1" spans="1:7">
      <c r="A553" s="189" t="s">
        <v>1009</v>
      </c>
      <c r="B553" s="189" t="s">
        <v>1010</v>
      </c>
      <c r="C553" s="160" t="s">
        <v>47</v>
      </c>
      <c r="D553" s="160" t="s">
        <v>47</v>
      </c>
      <c r="E553" s="160" t="s">
        <v>47</v>
      </c>
      <c r="F553" s="361"/>
      <c r="G553" s="362"/>
    </row>
    <row r="554" ht="23.1" customHeight="1" spans="1:7">
      <c r="A554" s="189" t="s">
        <v>1011</v>
      </c>
      <c r="B554" s="189" t="s">
        <v>147</v>
      </c>
      <c r="C554" s="160" t="s">
        <v>47</v>
      </c>
      <c r="D554" s="160" t="s">
        <v>47</v>
      </c>
      <c r="E554" s="160" t="s">
        <v>47</v>
      </c>
      <c r="F554" s="361"/>
      <c r="G554" s="362"/>
    </row>
    <row r="555" ht="23.1" customHeight="1" spans="1:7">
      <c r="A555" s="189" t="s">
        <v>1012</v>
      </c>
      <c r="B555" s="189" t="s">
        <v>1013</v>
      </c>
      <c r="C555" s="160">
        <v>325</v>
      </c>
      <c r="D555" s="160">
        <v>410</v>
      </c>
      <c r="E555" s="160">
        <v>447</v>
      </c>
      <c r="F555" s="361">
        <f>IF(ISERROR(E555/C555),,E555/C555)</f>
        <v>1.37538461538462</v>
      </c>
      <c r="G555" s="362">
        <f>E555/D555*100%</f>
        <v>1.09024390243902</v>
      </c>
    </row>
    <row r="556" ht="23.1" customHeight="1" spans="1:7">
      <c r="A556" s="157" t="s">
        <v>1014</v>
      </c>
      <c r="B556" s="363" t="s">
        <v>1015</v>
      </c>
      <c r="C556" s="158">
        <f>SUM(C557:C563)</f>
        <v>312</v>
      </c>
      <c r="D556" s="158">
        <f>SUM(D557:D563)</f>
        <v>344</v>
      </c>
      <c r="E556" s="158">
        <f>SUM(E557:E563)</f>
        <v>264</v>
      </c>
      <c r="F556" s="361">
        <f>IF(ISERROR(E556/C556),,E556/C556)</f>
        <v>0.846153846153846</v>
      </c>
      <c r="G556" s="362">
        <f>E556/D556*100%</f>
        <v>0.767441860465116</v>
      </c>
    </row>
    <row r="557" ht="23.1" customHeight="1" spans="1:7">
      <c r="A557" s="189" t="s">
        <v>1016</v>
      </c>
      <c r="B557" s="189" t="s">
        <v>129</v>
      </c>
      <c r="C557" s="160">
        <v>242</v>
      </c>
      <c r="D557" s="160">
        <v>241</v>
      </c>
      <c r="E557" s="160">
        <v>237</v>
      </c>
      <c r="F557" s="361">
        <f>IF(ISERROR(E557/C557),,E557/C557)</f>
        <v>0.979338842975207</v>
      </c>
      <c r="G557" s="362">
        <f>E557/D557*100%</f>
        <v>0.983402489626556</v>
      </c>
    </row>
    <row r="558" ht="23.1" customHeight="1" spans="1:7">
      <c r="A558" s="189" t="s">
        <v>1017</v>
      </c>
      <c r="B558" s="189" t="s">
        <v>131</v>
      </c>
      <c r="C558" s="160" t="s">
        <v>47</v>
      </c>
      <c r="D558" s="160" t="s">
        <v>47</v>
      </c>
      <c r="E558" s="160" t="s">
        <v>47</v>
      </c>
      <c r="F558" s="361"/>
      <c r="G558" s="362"/>
    </row>
    <row r="559" ht="23.1" customHeight="1" spans="1:7">
      <c r="A559" s="189" t="s">
        <v>1018</v>
      </c>
      <c r="B559" s="189" t="s">
        <v>133</v>
      </c>
      <c r="C559" s="160" t="s">
        <v>47</v>
      </c>
      <c r="D559" s="160" t="s">
        <v>47</v>
      </c>
      <c r="E559" s="160" t="s">
        <v>47</v>
      </c>
      <c r="F559" s="361"/>
      <c r="G559" s="362"/>
    </row>
    <row r="560" ht="23.1" customHeight="1" spans="1:7">
      <c r="A560" s="189" t="s">
        <v>1019</v>
      </c>
      <c r="B560" s="189" t="s">
        <v>1020</v>
      </c>
      <c r="C560" s="160" t="s">
        <v>47</v>
      </c>
      <c r="D560" s="160">
        <v>1</v>
      </c>
      <c r="E560" s="160" t="s">
        <v>47</v>
      </c>
      <c r="F560" s="361">
        <f>IF(ISERROR(E560/C560),,E560/C560)</f>
        <v>0</v>
      </c>
      <c r="G560" s="362"/>
    </row>
    <row r="561" ht="23.1" customHeight="1" spans="1:7">
      <c r="A561" s="189" t="s">
        <v>1021</v>
      </c>
      <c r="B561" s="189" t="s">
        <v>1022</v>
      </c>
      <c r="C561" s="160">
        <v>6</v>
      </c>
      <c r="D561" s="160">
        <v>6</v>
      </c>
      <c r="E561" s="160">
        <v>9</v>
      </c>
      <c r="F561" s="361">
        <f>IF(ISERROR(E561/C561),,E561/C561)</f>
        <v>1.5</v>
      </c>
      <c r="G561" s="362">
        <f>E561/D561*100%</f>
        <v>1.5</v>
      </c>
    </row>
    <row r="562" ht="23.1" customHeight="1" spans="1:7">
      <c r="A562" s="189" t="s">
        <v>1023</v>
      </c>
      <c r="B562" s="189" t="s">
        <v>1024</v>
      </c>
      <c r="C562" s="160" t="s">
        <v>47</v>
      </c>
      <c r="D562" s="160" t="s">
        <v>47</v>
      </c>
      <c r="E562" s="160" t="s">
        <v>47</v>
      </c>
      <c r="F562" s="361"/>
      <c r="G562" s="362"/>
    </row>
    <row r="563" ht="23.1" customHeight="1" spans="1:7">
      <c r="A563" s="189" t="s">
        <v>1025</v>
      </c>
      <c r="B563" s="189" t="s">
        <v>1026</v>
      </c>
      <c r="C563" s="160">
        <v>64</v>
      </c>
      <c r="D563" s="160">
        <v>96</v>
      </c>
      <c r="E563" s="160">
        <v>18</v>
      </c>
      <c r="F563" s="361">
        <f>IF(ISERROR(E563/C563),,E563/C563)</f>
        <v>0.28125</v>
      </c>
      <c r="G563" s="362">
        <f t="shared" ref="G563:G592" si="0">E563/D563*100%</f>
        <v>0.1875</v>
      </c>
    </row>
    <row r="564" ht="23.1" customHeight="1" spans="1:7">
      <c r="A564" s="157" t="s">
        <v>1027</v>
      </c>
      <c r="B564" s="363" t="s">
        <v>1028</v>
      </c>
      <c r="C564" s="158">
        <f>SUM(C565)</f>
        <v>0</v>
      </c>
      <c r="D564" s="158">
        <f>SUM(D565)</f>
        <v>0</v>
      </c>
      <c r="E564" s="158">
        <f>SUM(E565)</f>
        <v>0</v>
      </c>
      <c r="F564" s="361">
        <f>IF(ISERROR(E564/C564),,E564/C564)</f>
        <v>0</v>
      </c>
      <c r="G564" s="362"/>
    </row>
    <row r="565" ht="23.1" customHeight="1" spans="1:7">
      <c r="A565" s="189" t="s">
        <v>1029</v>
      </c>
      <c r="B565" s="189" t="s">
        <v>1030</v>
      </c>
      <c r="C565" s="160"/>
      <c r="D565" s="160"/>
      <c r="E565" s="160"/>
      <c r="F565" s="362"/>
      <c r="G565" s="362"/>
    </row>
    <row r="566" ht="23.1" customHeight="1" spans="1:7">
      <c r="A566" s="157" t="s">
        <v>1031</v>
      </c>
      <c r="B566" s="363" t="s">
        <v>1032</v>
      </c>
      <c r="C566" s="158">
        <f>SUM(C567:C574)</f>
        <v>15886</v>
      </c>
      <c r="D566" s="158">
        <f>SUM(D567:D574)</f>
        <v>14678</v>
      </c>
      <c r="E566" s="158">
        <f>SUM(E567:E574)</f>
        <v>17223</v>
      </c>
      <c r="F566" s="361">
        <f t="shared" ref="F566:F582" si="1">IF(ISERROR(E566/C566),,E566/C566)</f>
        <v>1.08416215535692</v>
      </c>
      <c r="G566" s="362">
        <f t="shared" si="0"/>
        <v>1.17338874506064</v>
      </c>
    </row>
    <row r="567" ht="23.1" customHeight="1" spans="1:7">
      <c r="A567" s="189" t="s">
        <v>1033</v>
      </c>
      <c r="B567" s="189" t="s">
        <v>1034</v>
      </c>
      <c r="C567" s="160">
        <v>1629</v>
      </c>
      <c r="D567" s="160">
        <v>1923</v>
      </c>
      <c r="E567" s="160">
        <v>1696</v>
      </c>
      <c r="F567" s="361">
        <f t="shared" si="1"/>
        <v>1.04112952731737</v>
      </c>
      <c r="G567" s="362">
        <f t="shared" si="0"/>
        <v>0.881955278211128</v>
      </c>
    </row>
    <row r="568" ht="23.1" customHeight="1" spans="1:7">
      <c r="A568" s="189" t="s">
        <v>1035</v>
      </c>
      <c r="B568" s="189" t="s">
        <v>1036</v>
      </c>
      <c r="C568" s="160">
        <v>1924</v>
      </c>
      <c r="D568" s="160">
        <v>2875</v>
      </c>
      <c r="E568" s="160">
        <v>2821</v>
      </c>
      <c r="F568" s="361">
        <f t="shared" si="1"/>
        <v>1.46621621621622</v>
      </c>
      <c r="G568" s="362">
        <f t="shared" si="0"/>
        <v>0.981217391304348</v>
      </c>
    </row>
    <row r="569" ht="23.1" customHeight="1" spans="1:7">
      <c r="A569" s="189" t="s">
        <v>1037</v>
      </c>
      <c r="B569" s="189" t="s">
        <v>1038</v>
      </c>
      <c r="C569" s="160" t="s">
        <v>47</v>
      </c>
      <c r="D569" s="160" t="s">
        <v>47</v>
      </c>
      <c r="E569" s="160" t="s">
        <v>47</v>
      </c>
      <c r="F569" s="361"/>
      <c r="G569" s="362"/>
    </row>
    <row r="570" ht="23.1" customHeight="1" spans="1:7">
      <c r="A570" s="189" t="s">
        <v>1039</v>
      </c>
      <c r="B570" s="189" t="s">
        <v>1040</v>
      </c>
      <c r="C570" s="160">
        <v>6859</v>
      </c>
      <c r="D570" s="160">
        <v>6999</v>
      </c>
      <c r="E570" s="160">
        <v>7035</v>
      </c>
      <c r="F570" s="361">
        <f t="shared" si="1"/>
        <v>1.02565971715994</v>
      </c>
      <c r="G570" s="362">
        <f t="shared" si="0"/>
        <v>1.00514359194171</v>
      </c>
    </row>
    <row r="571" ht="23.1" customHeight="1" spans="1:7">
      <c r="A571" s="189" t="s">
        <v>1041</v>
      </c>
      <c r="B571" s="189" t="s">
        <v>1042</v>
      </c>
      <c r="C571" s="160">
        <v>3427</v>
      </c>
      <c r="D571" s="160">
        <v>1209</v>
      </c>
      <c r="E571" s="160">
        <v>3511</v>
      </c>
      <c r="F571" s="361">
        <f t="shared" si="1"/>
        <v>1.02451123431573</v>
      </c>
      <c r="G571" s="362">
        <f t="shared" si="0"/>
        <v>2.904052936311</v>
      </c>
    </row>
    <row r="572" ht="23.1" customHeight="1" spans="1:7">
      <c r="A572" s="189" t="s">
        <v>1043</v>
      </c>
      <c r="B572" s="189" t="s">
        <v>1044</v>
      </c>
      <c r="C572" s="160">
        <v>1927</v>
      </c>
      <c r="D572" s="160">
        <v>1483</v>
      </c>
      <c r="E572" s="160">
        <v>2160</v>
      </c>
      <c r="F572" s="361">
        <f t="shared" si="1"/>
        <v>1.12091333679294</v>
      </c>
      <c r="G572" s="362">
        <f t="shared" si="0"/>
        <v>1.45650708024275</v>
      </c>
    </row>
    <row r="573" ht="23.1" customHeight="1" spans="1:7">
      <c r="A573" s="189" t="s">
        <v>1045</v>
      </c>
      <c r="B573" s="189" t="s">
        <v>1046</v>
      </c>
      <c r="C573" s="160" t="s">
        <v>47</v>
      </c>
      <c r="D573" s="160" t="s">
        <v>47</v>
      </c>
      <c r="E573" s="160" t="s">
        <v>47</v>
      </c>
      <c r="F573" s="361"/>
      <c r="G573" s="362"/>
    </row>
    <row r="574" ht="23.1" customHeight="1" spans="1:7">
      <c r="A574" s="189" t="s">
        <v>1047</v>
      </c>
      <c r="B574" s="189" t="s">
        <v>1048</v>
      </c>
      <c r="C574" s="160">
        <v>120</v>
      </c>
      <c r="D574" s="160">
        <v>189</v>
      </c>
      <c r="E574" s="160" t="s">
        <v>47</v>
      </c>
      <c r="F574" s="361">
        <f t="shared" si="1"/>
        <v>0</v>
      </c>
      <c r="G574" s="362"/>
    </row>
    <row r="575" ht="23.1" customHeight="1" spans="1:7">
      <c r="A575" s="157" t="s">
        <v>1049</v>
      </c>
      <c r="B575" s="363" t="s">
        <v>1050</v>
      </c>
      <c r="C575" s="158">
        <f>SUM(C576:C578)</f>
        <v>0</v>
      </c>
      <c r="D575" s="158">
        <f>SUM(D576:D578)</f>
        <v>0</v>
      </c>
      <c r="E575" s="158">
        <f>SUM(E576:E578)</f>
        <v>0</v>
      </c>
      <c r="F575" s="361">
        <f t="shared" si="1"/>
        <v>0</v>
      </c>
      <c r="G575" s="362"/>
    </row>
    <row r="576" ht="23.1" customHeight="1" spans="1:7">
      <c r="A576" s="189" t="s">
        <v>1051</v>
      </c>
      <c r="B576" s="189" t="s">
        <v>1052</v>
      </c>
      <c r="C576" s="160"/>
      <c r="D576" s="160"/>
      <c r="E576" s="160"/>
      <c r="F576" s="361"/>
      <c r="G576" s="362"/>
    </row>
    <row r="577" ht="23.1" customHeight="1" spans="1:7">
      <c r="A577" s="189" t="s">
        <v>1053</v>
      </c>
      <c r="B577" s="189" t="s">
        <v>1054</v>
      </c>
      <c r="C577" s="160"/>
      <c r="D577" s="160"/>
      <c r="E577" s="160"/>
      <c r="F577" s="361"/>
      <c r="G577" s="362"/>
    </row>
    <row r="578" ht="23.1" customHeight="1" spans="1:7">
      <c r="A578" s="189" t="s">
        <v>1055</v>
      </c>
      <c r="B578" s="189" t="s">
        <v>1056</v>
      </c>
      <c r="C578" s="160"/>
      <c r="D578" s="160"/>
      <c r="E578" s="160"/>
      <c r="F578" s="361"/>
      <c r="G578" s="362"/>
    </row>
    <row r="579" ht="23.1" customHeight="1" spans="1:7">
      <c r="A579" s="157" t="s">
        <v>1057</v>
      </c>
      <c r="B579" s="363" t="s">
        <v>1058</v>
      </c>
      <c r="C579" s="158">
        <f>SUM(C580:C588)</f>
        <v>7535</v>
      </c>
      <c r="D579" s="158">
        <f>SUM(D580:D588)</f>
        <v>7347</v>
      </c>
      <c r="E579" s="158">
        <f>SUM(E580:E588)</f>
        <v>9409</v>
      </c>
      <c r="F579" s="361">
        <f t="shared" si="1"/>
        <v>1.24870603848706</v>
      </c>
      <c r="G579" s="362">
        <f t="shared" si="0"/>
        <v>1.28065877228801</v>
      </c>
    </row>
    <row r="580" ht="23.1" customHeight="1" spans="1:7">
      <c r="A580" s="189" t="s">
        <v>1059</v>
      </c>
      <c r="B580" s="189" t="s">
        <v>1060</v>
      </c>
      <c r="C580" s="160">
        <v>8</v>
      </c>
      <c r="D580" s="160">
        <v>6</v>
      </c>
      <c r="E580" s="160">
        <v>3</v>
      </c>
      <c r="F580" s="361">
        <f t="shared" si="1"/>
        <v>0.375</v>
      </c>
      <c r="G580" s="362">
        <f t="shared" si="0"/>
        <v>0.5</v>
      </c>
    </row>
    <row r="581" ht="23.1" customHeight="1" spans="1:7">
      <c r="A581" s="189" t="s">
        <v>1061</v>
      </c>
      <c r="B581" s="189" t="s">
        <v>1062</v>
      </c>
      <c r="C581" s="160" t="s">
        <v>47</v>
      </c>
      <c r="D581" s="160" t="s">
        <v>47</v>
      </c>
      <c r="E581" s="160" t="s">
        <v>47</v>
      </c>
      <c r="F581" s="361"/>
      <c r="G581" s="362"/>
    </row>
    <row r="582" ht="23.1" customHeight="1" spans="1:7">
      <c r="A582" s="189" t="s">
        <v>1063</v>
      </c>
      <c r="B582" s="189" t="s">
        <v>1064</v>
      </c>
      <c r="C582" s="160" t="s">
        <v>47</v>
      </c>
      <c r="D582" s="160">
        <v>68</v>
      </c>
      <c r="E582" s="160">
        <v>68</v>
      </c>
      <c r="F582" s="361">
        <f t="shared" si="1"/>
        <v>0</v>
      </c>
      <c r="G582" s="362">
        <f t="shared" si="0"/>
        <v>1</v>
      </c>
    </row>
    <row r="583" ht="23.1" customHeight="1" spans="1:7">
      <c r="A583" s="189" t="s">
        <v>1065</v>
      </c>
      <c r="B583" s="189" t="s">
        <v>1066</v>
      </c>
      <c r="C583" s="160">
        <v>5824</v>
      </c>
      <c r="D583" s="160">
        <v>5790</v>
      </c>
      <c r="E583" s="160">
        <v>6710</v>
      </c>
      <c r="F583" s="361">
        <f t="shared" ref="F583:F646" si="2">IF(ISERROR(E583/C583),,E583/C583)</f>
        <v>1.15212912087912</v>
      </c>
      <c r="G583" s="362">
        <f t="shared" si="0"/>
        <v>1.15889464594128</v>
      </c>
    </row>
    <row r="584" ht="23.1" customHeight="1" spans="1:7">
      <c r="A584" s="377" t="s">
        <v>1067</v>
      </c>
      <c r="B584" s="377" t="s">
        <v>1068</v>
      </c>
      <c r="C584" s="160" t="s">
        <v>47</v>
      </c>
      <c r="D584" s="160" t="s">
        <v>47</v>
      </c>
      <c r="E584" s="160" t="s">
        <v>47</v>
      </c>
      <c r="F584" s="361"/>
      <c r="G584" s="362"/>
    </row>
    <row r="585" ht="23.1" customHeight="1" spans="1:7">
      <c r="A585" s="189" t="s">
        <v>1069</v>
      </c>
      <c r="B585" s="189" t="s">
        <v>1070</v>
      </c>
      <c r="C585" s="160">
        <v>96</v>
      </c>
      <c r="D585" s="160">
        <v>74</v>
      </c>
      <c r="E585" s="160">
        <v>120</v>
      </c>
      <c r="F585" s="361">
        <f t="shared" si="2"/>
        <v>1.25</v>
      </c>
      <c r="G585" s="362">
        <f t="shared" si="0"/>
        <v>1.62162162162162</v>
      </c>
    </row>
    <row r="586" ht="23.1" customHeight="1" spans="1:7">
      <c r="A586" s="377" t="s">
        <v>1071</v>
      </c>
      <c r="B586" s="377" t="s">
        <v>1072</v>
      </c>
      <c r="C586" s="160" t="s">
        <v>47</v>
      </c>
      <c r="D586" s="160" t="s">
        <v>47</v>
      </c>
      <c r="E586" s="160" t="s">
        <v>47</v>
      </c>
      <c r="F586" s="361"/>
      <c r="G586" s="362"/>
    </row>
    <row r="587" ht="23.1" customHeight="1" spans="1:7">
      <c r="A587" s="189" t="s">
        <v>1073</v>
      </c>
      <c r="B587" s="192" t="s">
        <v>1074</v>
      </c>
      <c r="C587" s="160" t="s">
        <v>47</v>
      </c>
      <c r="D587" s="160" t="s">
        <v>47</v>
      </c>
      <c r="E587" s="160" t="s">
        <v>47</v>
      </c>
      <c r="F587" s="361"/>
      <c r="G587" s="362"/>
    </row>
    <row r="588" ht="23.1" customHeight="1" spans="1:7">
      <c r="A588" s="189" t="s">
        <v>1075</v>
      </c>
      <c r="B588" s="189" t="s">
        <v>1076</v>
      </c>
      <c r="C588" s="160">
        <v>1607</v>
      </c>
      <c r="D588" s="160">
        <v>1409</v>
      </c>
      <c r="E588" s="160">
        <v>2508</v>
      </c>
      <c r="F588" s="361">
        <f t="shared" si="2"/>
        <v>1.56067205973864</v>
      </c>
      <c r="G588" s="362">
        <f t="shared" si="0"/>
        <v>1.77998580553584</v>
      </c>
    </row>
    <row r="589" ht="23.1" customHeight="1" spans="1:7">
      <c r="A589" s="157" t="s">
        <v>1077</v>
      </c>
      <c r="B589" s="363" t="s">
        <v>1078</v>
      </c>
      <c r="C589" s="158">
        <f>SUM(C590:C597)</f>
        <v>2613</v>
      </c>
      <c r="D589" s="158">
        <f>SUM(D590:D597)</f>
        <v>2222</v>
      </c>
      <c r="E589" s="158">
        <f>SUM(E590:E597)</f>
        <v>2669</v>
      </c>
      <c r="F589" s="361">
        <f t="shared" si="2"/>
        <v>1.02143130501339</v>
      </c>
      <c r="G589" s="362">
        <f t="shared" si="0"/>
        <v>1.2011701170117</v>
      </c>
    </row>
    <row r="590" ht="23.1" customHeight="1" spans="1:7">
      <c r="A590" s="189" t="s">
        <v>1079</v>
      </c>
      <c r="B590" s="189" t="s">
        <v>1080</v>
      </c>
      <c r="C590" s="160">
        <v>1000</v>
      </c>
      <c r="D590" s="160">
        <v>820</v>
      </c>
      <c r="E590" s="160">
        <v>1000</v>
      </c>
      <c r="F590" s="361">
        <f t="shared" si="2"/>
        <v>1</v>
      </c>
      <c r="G590" s="362">
        <f t="shared" si="0"/>
        <v>1.21951219512195</v>
      </c>
    </row>
    <row r="591" ht="23.1" customHeight="1" spans="1:7">
      <c r="A591" s="189" t="s">
        <v>1081</v>
      </c>
      <c r="B591" s="189" t="s">
        <v>1082</v>
      </c>
      <c r="C591" s="160">
        <v>22</v>
      </c>
      <c r="D591" s="160">
        <v>19</v>
      </c>
      <c r="E591" s="160">
        <v>23</v>
      </c>
      <c r="F591" s="361">
        <f t="shared" si="2"/>
        <v>1.04545454545455</v>
      </c>
      <c r="G591" s="362">
        <f t="shared" si="0"/>
        <v>1.21052631578947</v>
      </c>
    </row>
    <row r="592" ht="23.1" customHeight="1" spans="1:7">
      <c r="A592" s="189" t="s">
        <v>1083</v>
      </c>
      <c r="B592" s="189" t="s">
        <v>1084</v>
      </c>
      <c r="C592" s="160">
        <v>33</v>
      </c>
      <c r="D592" s="160" t="s">
        <v>47</v>
      </c>
      <c r="E592" s="160">
        <v>5</v>
      </c>
      <c r="F592" s="361">
        <f t="shared" si="2"/>
        <v>0.151515151515152</v>
      </c>
      <c r="G592" s="362"/>
    </row>
    <row r="593" ht="23.1" customHeight="1" spans="1:7">
      <c r="A593" s="189" t="s">
        <v>1085</v>
      </c>
      <c r="B593" s="189" t="s">
        <v>1086</v>
      </c>
      <c r="C593" s="160">
        <v>319</v>
      </c>
      <c r="D593" s="160">
        <v>77</v>
      </c>
      <c r="E593" s="160">
        <v>1273</v>
      </c>
      <c r="F593" s="361">
        <f t="shared" si="2"/>
        <v>3.99059561128527</v>
      </c>
      <c r="G593" s="362">
        <f t="shared" ref="G593:G656" si="3">E593/D593*100%</f>
        <v>16.5324675324675</v>
      </c>
    </row>
    <row r="594" ht="23.1" customHeight="1" spans="1:7">
      <c r="A594" s="189" t="s">
        <v>1087</v>
      </c>
      <c r="B594" s="189" t="s">
        <v>1088</v>
      </c>
      <c r="C594" s="160" t="s">
        <v>47</v>
      </c>
      <c r="D594" s="160" t="s">
        <v>47</v>
      </c>
      <c r="E594" s="160" t="s">
        <v>47</v>
      </c>
      <c r="F594" s="361"/>
      <c r="G594" s="362"/>
    </row>
    <row r="595" ht="23.1" customHeight="1" spans="1:7">
      <c r="A595" s="189" t="s">
        <v>1089</v>
      </c>
      <c r="B595" s="189" t="s">
        <v>1090</v>
      </c>
      <c r="C595" s="160" t="s">
        <v>47</v>
      </c>
      <c r="D595" s="160" t="s">
        <v>47</v>
      </c>
      <c r="E595" s="160" t="s">
        <v>47</v>
      </c>
      <c r="F595" s="361"/>
      <c r="G595" s="362"/>
    </row>
    <row r="596" ht="23.1" customHeight="1" spans="1:7">
      <c r="A596" s="189" t="s">
        <v>1091</v>
      </c>
      <c r="B596" s="189" t="s">
        <v>1092</v>
      </c>
      <c r="C596" s="160">
        <v>40</v>
      </c>
      <c r="D596" s="160">
        <v>38</v>
      </c>
      <c r="E596" s="160">
        <v>5</v>
      </c>
      <c r="F596" s="361">
        <f t="shared" si="2"/>
        <v>0.125</v>
      </c>
      <c r="G596" s="362">
        <f t="shared" si="3"/>
        <v>0.131578947368421</v>
      </c>
    </row>
    <row r="597" ht="23.1" customHeight="1" spans="1:7">
      <c r="A597" s="189" t="s">
        <v>1093</v>
      </c>
      <c r="B597" s="189" t="s">
        <v>1094</v>
      </c>
      <c r="C597" s="160">
        <v>1199</v>
      </c>
      <c r="D597" s="160">
        <v>1268</v>
      </c>
      <c r="E597" s="160">
        <v>363</v>
      </c>
      <c r="F597" s="361">
        <f t="shared" si="2"/>
        <v>0.302752293577982</v>
      </c>
      <c r="G597" s="362">
        <f t="shared" si="3"/>
        <v>0.286277602523659</v>
      </c>
    </row>
    <row r="598" ht="23.1" customHeight="1" spans="1:7">
      <c r="A598" s="157" t="s">
        <v>1095</v>
      </c>
      <c r="B598" s="363" t="s">
        <v>1096</v>
      </c>
      <c r="C598" s="158">
        <f>SUM(C599:C604)</f>
        <v>138</v>
      </c>
      <c r="D598" s="158">
        <f>SUM(D599:D604)</f>
        <v>150</v>
      </c>
      <c r="E598" s="158">
        <f>SUM(E599:E604)</f>
        <v>162</v>
      </c>
      <c r="F598" s="361">
        <f t="shared" si="2"/>
        <v>1.17391304347826</v>
      </c>
      <c r="G598" s="362">
        <f t="shared" si="3"/>
        <v>1.08</v>
      </c>
    </row>
    <row r="599" ht="23.1" customHeight="1" spans="1:7">
      <c r="A599" s="189" t="s">
        <v>1097</v>
      </c>
      <c r="B599" s="189" t="s">
        <v>1098</v>
      </c>
      <c r="C599" s="160">
        <v>87</v>
      </c>
      <c r="D599" s="160">
        <v>75</v>
      </c>
      <c r="E599" s="160">
        <v>125</v>
      </c>
      <c r="F599" s="361">
        <f t="shared" si="2"/>
        <v>1.4367816091954</v>
      </c>
      <c r="G599" s="362">
        <f t="shared" si="3"/>
        <v>1.66666666666667</v>
      </c>
    </row>
    <row r="600" ht="23.1" customHeight="1" spans="1:7">
      <c r="A600" s="377" t="s">
        <v>1099</v>
      </c>
      <c r="B600" s="377" t="s">
        <v>1100</v>
      </c>
      <c r="C600" s="160">
        <v>17</v>
      </c>
      <c r="D600" s="160">
        <v>5</v>
      </c>
      <c r="E600" s="160">
        <v>1</v>
      </c>
      <c r="F600" s="361">
        <f t="shared" si="2"/>
        <v>0.0588235294117647</v>
      </c>
      <c r="G600" s="362">
        <f t="shared" si="3"/>
        <v>0.2</v>
      </c>
    </row>
    <row r="601" ht="23.1" customHeight="1" spans="1:7">
      <c r="A601" s="189" t="s">
        <v>1101</v>
      </c>
      <c r="B601" s="189" t="s">
        <v>1102</v>
      </c>
      <c r="C601" s="160" t="s">
        <v>47</v>
      </c>
      <c r="D601" s="160" t="s">
        <v>47</v>
      </c>
      <c r="E601" s="160" t="s">
        <v>47</v>
      </c>
      <c r="F601" s="361"/>
      <c r="G601" s="362"/>
    </row>
    <row r="602" ht="23.1" customHeight="1" spans="1:7">
      <c r="A602" s="189" t="s">
        <v>1103</v>
      </c>
      <c r="B602" s="189" t="s">
        <v>1104</v>
      </c>
      <c r="C602" s="160">
        <v>8</v>
      </c>
      <c r="D602" s="160">
        <v>1</v>
      </c>
      <c r="E602" s="160">
        <v>1</v>
      </c>
      <c r="F602" s="361">
        <f t="shared" si="2"/>
        <v>0.125</v>
      </c>
      <c r="G602" s="362">
        <f t="shared" si="3"/>
        <v>1</v>
      </c>
    </row>
    <row r="603" ht="23.1" customHeight="1" spans="1:7">
      <c r="A603" s="189" t="s">
        <v>1105</v>
      </c>
      <c r="B603" s="189" t="s">
        <v>1106</v>
      </c>
      <c r="C603" s="160">
        <v>20</v>
      </c>
      <c r="D603" s="160">
        <v>19</v>
      </c>
      <c r="E603" s="160">
        <v>20</v>
      </c>
      <c r="F603" s="361">
        <f t="shared" si="2"/>
        <v>1</v>
      </c>
      <c r="G603" s="362">
        <f t="shared" si="3"/>
        <v>1.05263157894737</v>
      </c>
    </row>
    <row r="604" ht="23.1" customHeight="1" spans="1:7">
      <c r="A604" s="189" t="s">
        <v>1107</v>
      </c>
      <c r="B604" s="189" t="s">
        <v>1108</v>
      </c>
      <c r="C604" s="160">
        <v>6</v>
      </c>
      <c r="D604" s="160">
        <v>50</v>
      </c>
      <c r="E604" s="160">
        <v>15</v>
      </c>
      <c r="F604" s="361">
        <f t="shared" si="2"/>
        <v>2.5</v>
      </c>
      <c r="G604" s="362">
        <f t="shared" si="3"/>
        <v>0.3</v>
      </c>
    </row>
    <row r="605" ht="23.1" customHeight="1" spans="1:7">
      <c r="A605" s="157" t="s">
        <v>1109</v>
      </c>
      <c r="B605" s="363" t="s">
        <v>1110</v>
      </c>
      <c r="C605" s="158">
        <f>SUM(C606:C612)</f>
        <v>953</v>
      </c>
      <c r="D605" s="158">
        <f>SUM(D606:D612)</f>
        <v>1199</v>
      </c>
      <c r="E605" s="158">
        <f>SUM(E606:E612)</f>
        <v>1012</v>
      </c>
      <c r="F605" s="361">
        <f t="shared" si="2"/>
        <v>1.06190975865687</v>
      </c>
      <c r="G605" s="362">
        <f t="shared" si="3"/>
        <v>0.844036697247706</v>
      </c>
    </row>
    <row r="606" ht="23.1" customHeight="1" spans="1:7">
      <c r="A606" s="189" t="s">
        <v>1111</v>
      </c>
      <c r="B606" s="189" t="s">
        <v>1112</v>
      </c>
      <c r="C606" s="160">
        <v>236</v>
      </c>
      <c r="D606" s="160">
        <v>344</v>
      </c>
      <c r="E606" s="160">
        <v>240</v>
      </c>
      <c r="F606" s="361">
        <f t="shared" si="2"/>
        <v>1.01694915254237</v>
      </c>
      <c r="G606" s="362">
        <f t="shared" si="3"/>
        <v>0.697674418604651</v>
      </c>
    </row>
    <row r="607" ht="23.1" customHeight="1" spans="1:7">
      <c r="A607" s="189" t="s">
        <v>1113</v>
      </c>
      <c r="B607" s="189" t="s">
        <v>1114</v>
      </c>
      <c r="C607" s="160">
        <v>704</v>
      </c>
      <c r="D607" s="160">
        <v>698</v>
      </c>
      <c r="E607" s="160">
        <v>753</v>
      </c>
      <c r="F607" s="361">
        <f t="shared" si="2"/>
        <v>1.06960227272727</v>
      </c>
      <c r="G607" s="362">
        <f t="shared" si="3"/>
        <v>1.07879656160458</v>
      </c>
    </row>
    <row r="608" ht="23.1" customHeight="1" spans="1:7">
      <c r="A608" s="189" t="s">
        <v>1115</v>
      </c>
      <c r="B608" s="189" t="s">
        <v>1116</v>
      </c>
      <c r="C608" s="160" t="s">
        <v>47</v>
      </c>
      <c r="D608" s="160" t="s">
        <v>47</v>
      </c>
      <c r="E608" s="160" t="s">
        <v>47</v>
      </c>
      <c r="F608" s="361"/>
      <c r="G608" s="362"/>
    </row>
    <row r="609" ht="23.1" customHeight="1" spans="1:7">
      <c r="A609" s="189" t="s">
        <v>1117</v>
      </c>
      <c r="B609" s="189" t="s">
        <v>1118</v>
      </c>
      <c r="C609" s="160">
        <v>3</v>
      </c>
      <c r="D609" s="160">
        <v>67</v>
      </c>
      <c r="E609" s="160">
        <v>3</v>
      </c>
      <c r="F609" s="361">
        <f t="shared" si="2"/>
        <v>1</v>
      </c>
      <c r="G609" s="362">
        <f t="shared" si="3"/>
        <v>0.0447761194029851</v>
      </c>
    </row>
    <row r="610" ht="23.1" customHeight="1" spans="1:7">
      <c r="A610" s="189" t="s">
        <v>1119</v>
      </c>
      <c r="B610" s="189" t="s">
        <v>1120</v>
      </c>
      <c r="C610" s="160" t="s">
        <v>47</v>
      </c>
      <c r="D610" s="160" t="s">
        <v>47</v>
      </c>
      <c r="E610" s="160" t="s">
        <v>47</v>
      </c>
      <c r="F610" s="361"/>
      <c r="G610" s="362"/>
    </row>
    <row r="611" ht="23.1" customHeight="1" spans="1:7">
      <c r="A611" s="189" t="s">
        <v>1121</v>
      </c>
      <c r="B611" s="189" t="s">
        <v>1122</v>
      </c>
      <c r="C611" s="160">
        <v>10</v>
      </c>
      <c r="D611" s="160">
        <v>90</v>
      </c>
      <c r="E611" s="160">
        <v>16</v>
      </c>
      <c r="F611" s="361">
        <f t="shared" si="2"/>
        <v>1.6</v>
      </c>
      <c r="G611" s="362">
        <f t="shared" si="3"/>
        <v>0.177777777777778</v>
      </c>
    </row>
    <row r="612" ht="23.1" customHeight="1" spans="1:7">
      <c r="A612" s="189" t="s">
        <v>1123</v>
      </c>
      <c r="B612" s="189" t="s">
        <v>1124</v>
      </c>
      <c r="C612" s="160" t="s">
        <v>47</v>
      </c>
      <c r="D612" s="160" t="s">
        <v>47</v>
      </c>
      <c r="E612" s="160" t="s">
        <v>47</v>
      </c>
      <c r="F612" s="361"/>
      <c r="G612" s="362"/>
    </row>
    <row r="613" ht="23.1" customHeight="1" spans="1:7">
      <c r="A613" s="157" t="s">
        <v>1125</v>
      </c>
      <c r="B613" s="363" t="s">
        <v>1126</v>
      </c>
      <c r="C613" s="158">
        <f>SUM(C614:C621)</f>
        <v>573</v>
      </c>
      <c r="D613" s="158">
        <f>SUM(D614:D621)</f>
        <v>735</v>
      </c>
      <c r="E613" s="158">
        <f>SUM(E614:E621)</f>
        <v>651</v>
      </c>
      <c r="F613" s="361">
        <f t="shared" si="2"/>
        <v>1.13612565445026</v>
      </c>
      <c r="G613" s="362">
        <f t="shared" si="3"/>
        <v>0.885714285714286</v>
      </c>
    </row>
    <row r="614" ht="23.1" customHeight="1" spans="1:7">
      <c r="A614" s="189" t="s">
        <v>1127</v>
      </c>
      <c r="B614" s="189" t="s">
        <v>129</v>
      </c>
      <c r="C614" s="160">
        <v>123</v>
      </c>
      <c r="D614" s="160">
        <v>125</v>
      </c>
      <c r="E614" s="160">
        <v>171</v>
      </c>
      <c r="F614" s="361">
        <f t="shared" si="2"/>
        <v>1.39024390243902</v>
      </c>
      <c r="G614" s="362">
        <f t="shared" si="3"/>
        <v>1.368</v>
      </c>
    </row>
    <row r="615" ht="23.1" customHeight="1" spans="1:7">
      <c r="A615" s="189" t="s">
        <v>1128</v>
      </c>
      <c r="B615" s="189" t="s">
        <v>131</v>
      </c>
      <c r="C615" s="160" t="s">
        <v>47</v>
      </c>
      <c r="D615" s="160" t="s">
        <v>47</v>
      </c>
      <c r="E615" s="160" t="s">
        <v>47</v>
      </c>
      <c r="F615" s="361"/>
      <c r="G615" s="362"/>
    </row>
    <row r="616" ht="23.1" customHeight="1" spans="1:7">
      <c r="A616" s="189" t="s">
        <v>1129</v>
      </c>
      <c r="B616" s="189" t="s">
        <v>133</v>
      </c>
      <c r="C616" s="160" t="s">
        <v>47</v>
      </c>
      <c r="D616" s="160" t="s">
        <v>47</v>
      </c>
      <c r="E616" s="160" t="s">
        <v>47</v>
      </c>
      <c r="F616" s="361"/>
      <c r="G616" s="362"/>
    </row>
    <row r="617" ht="23.1" customHeight="1" spans="1:7">
      <c r="A617" s="189" t="s">
        <v>1130</v>
      </c>
      <c r="B617" s="189" t="s">
        <v>1131</v>
      </c>
      <c r="C617" s="160" t="s">
        <v>47</v>
      </c>
      <c r="D617" s="160">
        <v>140</v>
      </c>
      <c r="E617" s="160">
        <v>10</v>
      </c>
      <c r="F617" s="361">
        <f t="shared" si="2"/>
        <v>0</v>
      </c>
      <c r="G617" s="362">
        <f t="shared" si="3"/>
        <v>0.0714285714285714</v>
      </c>
    </row>
    <row r="618" ht="23.1" customHeight="1" spans="1:7">
      <c r="A618" s="189" t="s">
        <v>1132</v>
      </c>
      <c r="B618" s="189" t="s">
        <v>1133</v>
      </c>
      <c r="C618" s="160">
        <v>10</v>
      </c>
      <c r="D618" s="160">
        <v>51</v>
      </c>
      <c r="E618" s="160">
        <v>52</v>
      </c>
      <c r="F618" s="361">
        <f t="shared" si="2"/>
        <v>5.2</v>
      </c>
      <c r="G618" s="362">
        <f t="shared" si="3"/>
        <v>1.01960784313725</v>
      </c>
    </row>
    <row r="619" ht="23.1" customHeight="1" spans="1:7">
      <c r="A619" s="189" t="s">
        <v>1134</v>
      </c>
      <c r="B619" s="189" t="s">
        <v>1135</v>
      </c>
      <c r="C619" s="160" t="s">
        <v>47</v>
      </c>
      <c r="D619" s="160" t="s">
        <v>47</v>
      </c>
      <c r="E619" s="160" t="s">
        <v>47</v>
      </c>
      <c r="F619" s="361"/>
      <c r="G619" s="362"/>
    </row>
    <row r="620" ht="23.1" customHeight="1" spans="1:7">
      <c r="A620" s="189" t="s">
        <v>1136</v>
      </c>
      <c r="B620" s="189" t="s">
        <v>1137</v>
      </c>
      <c r="C620" s="160">
        <v>420</v>
      </c>
      <c r="D620" s="160">
        <v>419</v>
      </c>
      <c r="E620" s="160">
        <v>418</v>
      </c>
      <c r="F620" s="361">
        <f t="shared" si="2"/>
        <v>0.995238095238095</v>
      </c>
      <c r="G620" s="362">
        <f t="shared" si="3"/>
        <v>0.997613365155131</v>
      </c>
    </row>
    <row r="621" ht="23.1" customHeight="1" spans="1:7">
      <c r="A621" s="189" t="s">
        <v>1138</v>
      </c>
      <c r="B621" s="189" t="s">
        <v>1139</v>
      </c>
      <c r="C621" s="160">
        <v>20</v>
      </c>
      <c r="D621" s="160" t="s">
        <v>47</v>
      </c>
      <c r="E621" s="160" t="s">
        <v>47</v>
      </c>
      <c r="F621" s="361">
        <f t="shared" si="2"/>
        <v>0</v>
      </c>
      <c r="G621" s="362"/>
    </row>
    <row r="622" ht="23.1" customHeight="1" spans="1:7">
      <c r="A622" s="157" t="s">
        <v>1140</v>
      </c>
      <c r="B622" s="363" t="s">
        <v>1141</v>
      </c>
      <c r="C622" s="158">
        <f>SUM(C623:C627)</f>
        <v>73</v>
      </c>
      <c r="D622" s="158">
        <f>SUM(D623:D627)</f>
        <v>76</v>
      </c>
      <c r="E622" s="158">
        <f>SUM(E623:E627)</f>
        <v>73</v>
      </c>
      <c r="F622" s="361">
        <f t="shared" si="2"/>
        <v>1</v>
      </c>
      <c r="G622" s="362">
        <f t="shared" si="3"/>
        <v>0.960526315789474</v>
      </c>
    </row>
    <row r="623" ht="23.1" customHeight="1" spans="1:7">
      <c r="A623" s="189" t="s">
        <v>1142</v>
      </c>
      <c r="B623" s="189" t="s">
        <v>129</v>
      </c>
      <c r="C623" s="160">
        <v>71</v>
      </c>
      <c r="D623" s="160">
        <v>73</v>
      </c>
      <c r="E623" s="160">
        <v>73</v>
      </c>
      <c r="F623" s="361">
        <f t="shared" si="2"/>
        <v>1.02816901408451</v>
      </c>
      <c r="G623" s="362">
        <f t="shared" si="3"/>
        <v>1</v>
      </c>
    </row>
    <row r="624" ht="23.1" customHeight="1" spans="1:7">
      <c r="A624" s="189" t="s">
        <v>1143</v>
      </c>
      <c r="B624" s="189" t="s">
        <v>131</v>
      </c>
      <c r="C624" s="160" t="s">
        <v>47</v>
      </c>
      <c r="D624" s="160" t="s">
        <v>47</v>
      </c>
      <c r="E624" s="160" t="s">
        <v>47</v>
      </c>
      <c r="F624" s="361"/>
      <c r="G624" s="362"/>
    </row>
    <row r="625" ht="23.1" customHeight="1" spans="1:7">
      <c r="A625" s="189" t="s">
        <v>1144</v>
      </c>
      <c r="B625" s="189" t="s">
        <v>133</v>
      </c>
      <c r="C625" s="160" t="s">
        <v>47</v>
      </c>
      <c r="D625" s="160" t="s">
        <v>47</v>
      </c>
      <c r="E625" s="160" t="s">
        <v>47</v>
      </c>
      <c r="F625" s="361"/>
      <c r="G625" s="362"/>
    </row>
    <row r="626" s="356" customFormat="1" ht="23.1" customHeight="1" spans="1:7">
      <c r="A626" s="189" t="s">
        <v>1145</v>
      </c>
      <c r="B626" s="189" t="s">
        <v>147</v>
      </c>
      <c r="C626" s="160" t="s">
        <v>47</v>
      </c>
      <c r="D626" s="160" t="s">
        <v>47</v>
      </c>
      <c r="E626" s="160" t="s">
        <v>47</v>
      </c>
      <c r="F626" s="361"/>
      <c r="G626" s="362"/>
    </row>
    <row r="627" ht="23.1" customHeight="1" spans="1:7">
      <c r="A627" s="189" t="s">
        <v>1146</v>
      </c>
      <c r="B627" s="189" t="s">
        <v>1147</v>
      </c>
      <c r="C627" s="160">
        <v>2</v>
      </c>
      <c r="D627" s="160">
        <v>3</v>
      </c>
      <c r="E627" s="160" t="s">
        <v>47</v>
      </c>
      <c r="F627" s="361">
        <f t="shared" si="2"/>
        <v>0</v>
      </c>
      <c r="G627" s="362"/>
    </row>
    <row r="628" ht="23.1" customHeight="1" spans="1:7">
      <c r="A628" s="157" t="s">
        <v>1148</v>
      </c>
      <c r="B628" s="363" t="s">
        <v>1149</v>
      </c>
      <c r="C628" s="158">
        <f>SUM(C629:C630)</f>
        <v>4706</v>
      </c>
      <c r="D628" s="158">
        <f>SUM(D629:D630)</f>
        <v>5436</v>
      </c>
      <c r="E628" s="158">
        <f>SUM(E629:E630)</f>
        <v>5933</v>
      </c>
      <c r="F628" s="361">
        <f t="shared" si="2"/>
        <v>1.26073098172546</v>
      </c>
      <c r="G628" s="362">
        <f t="shared" si="3"/>
        <v>1.09142752023547</v>
      </c>
    </row>
    <row r="629" ht="23.1" customHeight="1" spans="1:7">
      <c r="A629" s="189" t="s">
        <v>1150</v>
      </c>
      <c r="B629" s="189" t="s">
        <v>1151</v>
      </c>
      <c r="C629" s="160">
        <v>1417</v>
      </c>
      <c r="D629" s="160">
        <v>1684</v>
      </c>
      <c r="E629" s="160">
        <v>1735</v>
      </c>
      <c r="F629" s="361">
        <f t="shared" si="2"/>
        <v>1.22441778405081</v>
      </c>
      <c r="G629" s="362">
        <f t="shared" si="3"/>
        <v>1.03028503562945</v>
      </c>
    </row>
    <row r="630" ht="23.1" customHeight="1" spans="1:7">
      <c r="A630" s="189" t="s">
        <v>1152</v>
      </c>
      <c r="B630" s="189" t="s">
        <v>1153</v>
      </c>
      <c r="C630" s="160">
        <v>3289</v>
      </c>
      <c r="D630" s="160">
        <v>3752</v>
      </c>
      <c r="E630" s="160">
        <v>4198</v>
      </c>
      <c r="F630" s="361">
        <f t="shared" si="2"/>
        <v>1.27637579811493</v>
      </c>
      <c r="G630" s="362">
        <f t="shared" si="3"/>
        <v>1.11886993603412</v>
      </c>
    </row>
    <row r="631" ht="23.1" customHeight="1" spans="1:7">
      <c r="A631" s="157" t="s">
        <v>1154</v>
      </c>
      <c r="B631" s="363" t="s">
        <v>1155</v>
      </c>
      <c r="C631" s="158">
        <f>SUM(C632:C633)</f>
        <v>144</v>
      </c>
      <c r="D631" s="158">
        <f>SUM(D632:D633)</f>
        <v>118</v>
      </c>
      <c r="E631" s="158">
        <f>SUM(E632:E633)</f>
        <v>159</v>
      </c>
      <c r="F631" s="361">
        <f t="shared" si="2"/>
        <v>1.10416666666667</v>
      </c>
      <c r="G631" s="362">
        <f t="shared" si="3"/>
        <v>1.34745762711864</v>
      </c>
    </row>
    <row r="632" ht="23.1" customHeight="1" spans="1:7">
      <c r="A632" s="189" t="s">
        <v>1156</v>
      </c>
      <c r="B632" s="189" t="s">
        <v>1157</v>
      </c>
      <c r="C632" s="160">
        <v>144</v>
      </c>
      <c r="D632" s="160">
        <v>117</v>
      </c>
      <c r="E632" s="160">
        <v>137</v>
      </c>
      <c r="F632" s="361">
        <f t="shared" si="2"/>
        <v>0.951388888888889</v>
      </c>
      <c r="G632" s="362">
        <f t="shared" si="3"/>
        <v>1.17094017094017</v>
      </c>
    </row>
    <row r="633" ht="23.1" customHeight="1" spans="1:7">
      <c r="A633" s="189" t="s">
        <v>1158</v>
      </c>
      <c r="B633" s="189" t="s">
        <v>1159</v>
      </c>
      <c r="C633" s="160" t="s">
        <v>47</v>
      </c>
      <c r="D633" s="160">
        <v>1</v>
      </c>
      <c r="E633" s="160">
        <v>22</v>
      </c>
      <c r="F633" s="361">
        <f t="shared" si="2"/>
        <v>0</v>
      </c>
      <c r="G633" s="362">
        <f t="shared" si="3"/>
        <v>22</v>
      </c>
    </row>
    <row r="634" ht="23.1" customHeight="1" spans="1:7">
      <c r="A634" s="157" t="s">
        <v>1160</v>
      </c>
      <c r="B634" s="363" t="s">
        <v>1161</v>
      </c>
      <c r="C634" s="158">
        <f>SUM(C635:C636)</f>
        <v>1587</v>
      </c>
      <c r="D634" s="158">
        <f>SUM(D635:D636)</f>
        <v>1387</v>
      </c>
      <c r="E634" s="158">
        <f>SUM(E635:E636)</f>
        <v>1515</v>
      </c>
      <c r="F634" s="361">
        <f t="shared" si="2"/>
        <v>0.954631379962193</v>
      </c>
      <c r="G634" s="362">
        <f t="shared" si="3"/>
        <v>1.09228550829128</v>
      </c>
    </row>
    <row r="635" ht="23.1" customHeight="1" spans="1:7">
      <c r="A635" s="189" t="s">
        <v>1162</v>
      </c>
      <c r="B635" s="189" t="s">
        <v>1163</v>
      </c>
      <c r="C635" s="160" t="s">
        <v>47</v>
      </c>
      <c r="D635" s="160" t="s">
        <v>47</v>
      </c>
      <c r="E635" s="160" t="s">
        <v>47</v>
      </c>
      <c r="F635" s="361"/>
      <c r="G635" s="362"/>
    </row>
    <row r="636" ht="23.1" customHeight="1" spans="1:7">
      <c r="A636" s="189" t="s">
        <v>1164</v>
      </c>
      <c r="B636" s="189" t="s">
        <v>1165</v>
      </c>
      <c r="C636" s="160">
        <v>1587</v>
      </c>
      <c r="D636" s="160">
        <v>1387</v>
      </c>
      <c r="E636" s="160">
        <v>1515</v>
      </c>
      <c r="F636" s="361">
        <f t="shared" si="2"/>
        <v>0.954631379962193</v>
      </c>
      <c r="G636" s="362">
        <f t="shared" si="3"/>
        <v>1.09228550829128</v>
      </c>
    </row>
    <row r="637" ht="23.1" customHeight="1" spans="1:7">
      <c r="A637" s="157" t="s">
        <v>1166</v>
      </c>
      <c r="B637" s="363" t="s">
        <v>1167</v>
      </c>
      <c r="C637" s="158">
        <f>SUM(C638:C639)</f>
        <v>0</v>
      </c>
      <c r="D637" s="158">
        <f>SUM(D638:D639)</f>
        <v>0</v>
      </c>
      <c r="E637" s="158">
        <f>SUM(E638:E639)</f>
        <v>0</v>
      </c>
      <c r="F637" s="361">
        <f t="shared" si="2"/>
        <v>0</v>
      </c>
      <c r="G637" s="362"/>
    </row>
    <row r="638" ht="23.1" customHeight="1" spans="1:7">
      <c r="A638" s="156" t="s">
        <v>1168</v>
      </c>
      <c r="B638" s="295" t="s">
        <v>1169</v>
      </c>
      <c r="C638" s="160"/>
      <c r="D638" s="160"/>
      <c r="E638" s="160"/>
      <c r="F638" s="361"/>
      <c r="G638" s="362"/>
    </row>
    <row r="639" ht="23.1" customHeight="1" spans="1:7">
      <c r="A639" s="156" t="s">
        <v>1170</v>
      </c>
      <c r="B639" s="295" t="s">
        <v>1171</v>
      </c>
      <c r="C639" s="160"/>
      <c r="D639" s="160"/>
      <c r="E639" s="160"/>
      <c r="F639" s="361"/>
      <c r="G639" s="362"/>
    </row>
    <row r="640" ht="23.1" customHeight="1" spans="1:7">
      <c r="A640" s="157" t="s">
        <v>1172</v>
      </c>
      <c r="B640" s="363" t="s">
        <v>1173</v>
      </c>
      <c r="C640" s="158">
        <f>SUM(C641:C642)</f>
        <v>17</v>
      </c>
      <c r="D640" s="158">
        <f>SUM(D641:D642)</f>
        <v>226</v>
      </c>
      <c r="E640" s="158">
        <f>SUM(E641:E642)</f>
        <v>7</v>
      </c>
      <c r="F640" s="361">
        <f t="shared" si="2"/>
        <v>0.411764705882353</v>
      </c>
      <c r="G640" s="362">
        <f t="shared" si="3"/>
        <v>0.0309734513274336</v>
      </c>
    </row>
    <row r="641" ht="23.1" customHeight="1" spans="1:7">
      <c r="A641" s="189" t="s">
        <v>1174</v>
      </c>
      <c r="B641" s="189" t="s">
        <v>1175</v>
      </c>
      <c r="C641" s="160" t="s">
        <v>47</v>
      </c>
      <c r="D641" s="160" t="s">
        <v>47</v>
      </c>
      <c r="E641" s="160" t="s">
        <v>47</v>
      </c>
      <c r="F641" s="361"/>
      <c r="G641" s="362"/>
    </row>
    <row r="642" ht="23.1" customHeight="1" spans="1:7">
      <c r="A642" s="189" t="s">
        <v>1176</v>
      </c>
      <c r="B642" s="189" t="s">
        <v>1177</v>
      </c>
      <c r="C642" s="160">
        <v>17</v>
      </c>
      <c r="D642" s="160">
        <v>226</v>
      </c>
      <c r="E642" s="160">
        <v>7</v>
      </c>
      <c r="F642" s="361">
        <f t="shared" si="2"/>
        <v>0.411764705882353</v>
      </c>
      <c r="G642" s="362">
        <f t="shared" si="3"/>
        <v>0.0309734513274336</v>
      </c>
    </row>
    <row r="643" ht="23.1" customHeight="1" spans="1:7">
      <c r="A643" s="157" t="s">
        <v>1178</v>
      </c>
      <c r="B643" s="363" t="s">
        <v>1179</v>
      </c>
      <c r="C643" s="158">
        <f>SUM(C644:C646)</f>
        <v>825</v>
      </c>
      <c r="D643" s="158">
        <f>SUM(D644:D646)</f>
        <v>633</v>
      </c>
      <c r="E643" s="158">
        <f>SUM(E644:E646)</f>
        <v>1087</v>
      </c>
      <c r="F643" s="361">
        <f t="shared" si="2"/>
        <v>1.31757575757576</v>
      </c>
      <c r="G643" s="362">
        <f t="shared" si="3"/>
        <v>1.7172195892575</v>
      </c>
    </row>
    <row r="644" ht="23.1" customHeight="1" spans="1:7">
      <c r="A644" s="189" t="s">
        <v>1180</v>
      </c>
      <c r="B644" s="189" t="s">
        <v>1181</v>
      </c>
      <c r="C644" s="160">
        <v>130</v>
      </c>
      <c r="D644" s="160" t="s">
        <v>47</v>
      </c>
      <c r="E644" s="160">
        <v>8</v>
      </c>
      <c r="F644" s="361">
        <f t="shared" si="2"/>
        <v>0.0615384615384615</v>
      </c>
      <c r="G644" s="362"/>
    </row>
    <row r="645" ht="23.1" customHeight="1" spans="1:7">
      <c r="A645" s="189" t="s">
        <v>1182</v>
      </c>
      <c r="B645" s="189" t="s">
        <v>1183</v>
      </c>
      <c r="C645" s="160">
        <v>695</v>
      </c>
      <c r="D645" s="160">
        <v>633</v>
      </c>
      <c r="E645" s="160">
        <v>1079</v>
      </c>
      <c r="F645" s="361">
        <f t="shared" si="2"/>
        <v>1.55251798561151</v>
      </c>
      <c r="G645" s="362">
        <f t="shared" si="3"/>
        <v>1.70458135860979</v>
      </c>
    </row>
    <row r="646" ht="23.1" customHeight="1" spans="1:7">
      <c r="A646" s="189" t="s">
        <v>1184</v>
      </c>
      <c r="B646" s="189" t="s">
        <v>1185</v>
      </c>
      <c r="C646" s="160" t="s">
        <v>47</v>
      </c>
      <c r="D646" s="160" t="s">
        <v>47</v>
      </c>
      <c r="E646" s="160" t="s">
        <v>47</v>
      </c>
      <c r="F646" s="361"/>
      <c r="G646" s="362"/>
    </row>
    <row r="647" ht="23.1" customHeight="1" spans="1:7">
      <c r="A647" s="157" t="s">
        <v>1186</v>
      </c>
      <c r="B647" s="363" t="s">
        <v>1187</v>
      </c>
      <c r="C647" s="158">
        <f>SUM(C648:C650)</f>
        <v>0</v>
      </c>
      <c r="D647" s="158">
        <f>SUM(D648:D650)</f>
        <v>0</v>
      </c>
      <c r="E647" s="158">
        <f>SUM(E648:E650)</f>
        <v>0</v>
      </c>
      <c r="F647" s="361">
        <f>IF(ISERROR(E647/C647),,E647/C647)</f>
        <v>0</v>
      </c>
      <c r="G647" s="362"/>
    </row>
    <row r="648" ht="23.1" customHeight="1" spans="1:7">
      <c r="A648" s="189" t="s">
        <v>1188</v>
      </c>
      <c r="B648" s="189" t="s">
        <v>1189</v>
      </c>
      <c r="C648" s="160"/>
      <c r="D648" s="160"/>
      <c r="E648" s="160"/>
      <c r="F648" s="361"/>
      <c r="G648" s="362"/>
    </row>
    <row r="649" ht="23.1" customHeight="1" spans="1:7">
      <c r="A649" s="189" t="s">
        <v>1190</v>
      </c>
      <c r="B649" s="189" t="s">
        <v>1191</v>
      </c>
      <c r="C649" s="160"/>
      <c r="D649" s="160"/>
      <c r="E649" s="160"/>
      <c r="F649" s="361"/>
      <c r="G649" s="362"/>
    </row>
    <row r="650" ht="23.1" customHeight="1" spans="1:7">
      <c r="A650" s="189" t="s">
        <v>1192</v>
      </c>
      <c r="B650" s="189" t="s">
        <v>1193</v>
      </c>
      <c r="C650" s="160"/>
      <c r="D650" s="160"/>
      <c r="E650" s="160"/>
      <c r="F650" s="361"/>
      <c r="G650" s="362"/>
    </row>
    <row r="651" ht="23.1" customHeight="1" spans="1:7">
      <c r="A651" s="157" t="s">
        <v>1194</v>
      </c>
      <c r="B651" s="363" t="s">
        <v>1195</v>
      </c>
      <c r="C651" s="158">
        <f>SUM(C652:C659)</f>
        <v>300</v>
      </c>
      <c r="D651" s="158">
        <f>SUM(D652:D659)</f>
        <v>588</v>
      </c>
      <c r="E651" s="158">
        <f>SUM(E652:E659)</f>
        <v>394</v>
      </c>
      <c r="F651" s="361">
        <f>IF(ISERROR(E651/C651),,E651/C651)</f>
        <v>1.31333333333333</v>
      </c>
      <c r="G651" s="362">
        <f t="shared" si="3"/>
        <v>0.670068027210884</v>
      </c>
    </row>
    <row r="652" ht="23.1" customHeight="1" spans="1:7">
      <c r="A652" s="189" t="s">
        <v>1196</v>
      </c>
      <c r="B652" s="189" t="s">
        <v>129</v>
      </c>
      <c r="C652" s="160">
        <v>226</v>
      </c>
      <c r="D652" s="160">
        <v>222</v>
      </c>
      <c r="E652" s="160">
        <v>219</v>
      </c>
      <c r="F652" s="361">
        <f>IF(ISERROR(E652/C652),,E652/C652)</f>
        <v>0.969026548672566</v>
      </c>
      <c r="G652" s="362">
        <f t="shared" si="3"/>
        <v>0.986486486486487</v>
      </c>
    </row>
    <row r="653" ht="23.1" customHeight="1" spans="1:7">
      <c r="A653" s="189" t="s">
        <v>1197</v>
      </c>
      <c r="B653" s="189" t="s">
        <v>131</v>
      </c>
      <c r="C653" s="160" t="s">
        <v>47</v>
      </c>
      <c r="D653" s="160" t="s">
        <v>47</v>
      </c>
      <c r="E653" s="160" t="s">
        <v>47</v>
      </c>
      <c r="F653" s="361"/>
      <c r="G653" s="362"/>
    </row>
    <row r="654" ht="23.1" customHeight="1" spans="1:7">
      <c r="A654" s="189" t="s">
        <v>1198</v>
      </c>
      <c r="B654" s="189" t="s">
        <v>133</v>
      </c>
      <c r="C654" s="160" t="s">
        <v>47</v>
      </c>
      <c r="D654" s="160" t="s">
        <v>47</v>
      </c>
      <c r="E654" s="160" t="s">
        <v>47</v>
      </c>
      <c r="F654" s="361"/>
      <c r="G654" s="362"/>
    </row>
    <row r="655" ht="23.1" customHeight="1" spans="1:7">
      <c r="A655" s="189" t="s">
        <v>1199</v>
      </c>
      <c r="B655" s="189" t="s">
        <v>1200</v>
      </c>
      <c r="C655" s="160">
        <v>69</v>
      </c>
      <c r="D655" s="160">
        <v>63</v>
      </c>
      <c r="E655" s="160">
        <v>61</v>
      </c>
      <c r="F655" s="361">
        <f>IF(ISERROR(E655/C655),,E655/C655)</f>
        <v>0.884057971014493</v>
      </c>
      <c r="G655" s="362">
        <f t="shared" si="3"/>
        <v>0.968253968253968</v>
      </c>
    </row>
    <row r="656" ht="23.1" customHeight="1" spans="1:7">
      <c r="A656" s="189" t="s">
        <v>1201</v>
      </c>
      <c r="B656" s="189" t="s">
        <v>1202</v>
      </c>
      <c r="C656" s="160" t="s">
        <v>47</v>
      </c>
      <c r="D656" s="160" t="s">
        <v>47</v>
      </c>
      <c r="E656" s="160" t="s">
        <v>47</v>
      </c>
      <c r="F656" s="361"/>
      <c r="G656" s="362"/>
    </row>
    <row r="657" ht="23.1" customHeight="1" spans="1:7">
      <c r="A657" s="366" t="s">
        <v>1203</v>
      </c>
      <c r="B657" s="366" t="s">
        <v>230</v>
      </c>
      <c r="C657" s="173" t="s">
        <v>47</v>
      </c>
      <c r="D657" s="173" t="s">
        <v>47</v>
      </c>
      <c r="E657" s="173" t="s">
        <v>47</v>
      </c>
      <c r="F657" s="361"/>
      <c r="G657" s="362"/>
    </row>
    <row r="658" ht="23.1" customHeight="1" spans="1:7">
      <c r="A658" s="189" t="s">
        <v>1204</v>
      </c>
      <c r="B658" s="189" t="s">
        <v>147</v>
      </c>
      <c r="C658" s="160" t="s">
        <v>47</v>
      </c>
      <c r="D658" s="160" t="s">
        <v>47</v>
      </c>
      <c r="E658" s="160" t="s">
        <v>47</v>
      </c>
      <c r="F658" s="361"/>
      <c r="G658" s="362"/>
    </row>
    <row r="659" ht="23.1" customHeight="1" spans="1:7">
      <c r="A659" s="189" t="s">
        <v>1205</v>
      </c>
      <c r="B659" s="189" t="s">
        <v>1206</v>
      </c>
      <c r="C659" s="160">
        <v>5</v>
      </c>
      <c r="D659" s="160">
        <v>303</v>
      </c>
      <c r="E659" s="160">
        <v>114</v>
      </c>
      <c r="F659" s="361">
        <f>IF(ISERROR(E659/C659),,E659/C659)</f>
        <v>22.8</v>
      </c>
      <c r="G659" s="362">
        <f t="shared" ref="G657:G720" si="4">E659/D659*100%</f>
        <v>0.376237623762376</v>
      </c>
    </row>
    <row r="660" ht="23.1" customHeight="1" spans="1:7">
      <c r="A660" s="214">
        <v>20830</v>
      </c>
      <c r="B660" s="378" t="s">
        <v>1207</v>
      </c>
      <c r="C660" s="208">
        <f>SUM(C661:C662)</f>
        <v>128</v>
      </c>
      <c r="D660" s="208">
        <f>SUM(D661:D662)</f>
        <v>111</v>
      </c>
      <c r="E660" s="208">
        <f>SUM(E661:E662)</f>
        <v>130</v>
      </c>
      <c r="F660" s="361">
        <f>IF(ISERROR(E660/C660),,E660/C660)</f>
        <v>1.015625</v>
      </c>
      <c r="G660" s="362">
        <f t="shared" si="4"/>
        <v>1.17117117117117</v>
      </c>
    </row>
    <row r="661" ht="23.1" customHeight="1" spans="1:7">
      <c r="A661" s="189" t="s">
        <v>1208</v>
      </c>
      <c r="B661" s="189" t="s">
        <v>1209</v>
      </c>
      <c r="C661" s="160" t="s">
        <v>47</v>
      </c>
      <c r="D661" s="160">
        <v>1</v>
      </c>
      <c r="E661" s="160" t="s">
        <v>47</v>
      </c>
      <c r="F661" s="361">
        <f t="shared" ref="F661:F724" si="5">IF(ISERROR(E661/C661),,E661/C661)</f>
        <v>0</v>
      </c>
      <c r="G661" s="362"/>
    </row>
    <row r="662" ht="23.1" customHeight="1" spans="1:7">
      <c r="A662" s="189" t="s">
        <v>1210</v>
      </c>
      <c r="B662" s="189" t="s">
        <v>1211</v>
      </c>
      <c r="C662" s="160">
        <v>128</v>
      </c>
      <c r="D662" s="160">
        <v>110</v>
      </c>
      <c r="E662" s="160">
        <v>130</v>
      </c>
      <c r="F662" s="361">
        <f t="shared" si="5"/>
        <v>1.015625</v>
      </c>
      <c r="G662" s="362">
        <f t="shared" si="4"/>
        <v>1.18181818181818</v>
      </c>
    </row>
    <row r="663" ht="23.1" customHeight="1" spans="1:7">
      <c r="A663" s="214" t="s">
        <v>1212</v>
      </c>
      <c r="B663" s="376" t="s">
        <v>1213</v>
      </c>
      <c r="C663" s="208">
        <f>SUM(C664)</f>
        <v>45</v>
      </c>
      <c r="D663" s="208">
        <f>SUM(D664)</f>
        <v>3</v>
      </c>
      <c r="E663" s="208">
        <f>SUM(E664)</f>
        <v>2</v>
      </c>
      <c r="F663" s="361">
        <f t="shared" si="5"/>
        <v>0.0444444444444444</v>
      </c>
      <c r="G663" s="362">
        <f t="shared" si="4"/>
        <v>0.666666666666667</v>
      </c>
    </row>
    <row r="664" ht="23.1" customHeight="1" spans="1:7">
      <c r="A664" s="189" t="s">
        <v>1214</v>
      </c>
      <c r="B664" s="189" t="s">
        <v>1213</v>
      </c>
      <c r="C664" s="160">
        <v>45</v>
      </c>
      <c r="D664" s="160">
        <v>3</v>
      </c>
      <c r="E664" s="160">
        <v>2</v>
      </c>
      <c r="F664" s="361">
        <f t="shared" si="5"/>
        <v>0.0444444444444444</v>
      </c>
      <c r="G664" s="362">
        <f t="shared" si="4"/>
        <v>0.666666666666667</v>
      </c>
    </row>
    <row r="665" ht="23.1" customHeight="1" spans="1:7">
      <c r="A665" s="157" t="s">
        <v>1215</v>
      </c>
      <c r="B665" s="157" t="s">
        <v>1216</v>
      </c>
      <c r="C665" s="158">
        <f>SUM(C666,C671,C686,C690,C702,C705,C709,C714,C718,C722,C725,C734,C750,C736,C742,C747)</f>
        <v>16013</v>
      </c>
      <c r="D665" s="158">
        <f>SUM(D666,D671,D686,D690,D702,D705,D709,D714,D718,D722,D725,D734,D750,D736,D742,D747)</f>
        <v>14081</v>
      </c>
      <c r="E665" s="158">
        <f>SUM(E666,E671,E686,E690,E702,E705,E709,E714,E718,E722,E725,E734,E750,E736,E742,E747)</f>
        <v>16278</v>
      </c>
      <c r="F665" s="361">
        <f t="shared" si="5"/>
        <v>1.01654905389371</v>
      </c>
      <c r="G665" s="362">
        <f t="shared" si="4"/>
        <v>1.15602585043676</v>
      </c>
    </row>
    <row r="666" ht="23.1" customHeight="1" spans="1:7">
      <c r="A666" s="157" t="s">
        <v>1217</v>
      </c>
      <c r="B666" s="363" t="s">
        <v>1218</v>
      </c>
      <c r="C666" s="158">
        <f>SUM(C667:C670)</f>
        <v>573</v>
      </c>
      <c r="D666" s="158">
        <f>SUM(D667:D670)</f>
        <v>550</v>
      </c>
      <c r="E666" s="158">
        <f>SUM(E667:E670)</f>
        <v>1224</v>
      </c>
      <c r="F666" s="361">
        <f t="shared" si="5"/>
        <v>2.13612565445026</v>
      </c>
      <c r="G666" s="362">
        <f t="shared" si="4"/>
        <v>2.22545454545455</v>
      </c>
    </row>
    <row r="667" ht="23.1" customHeight="1" spans="1:7">
      <c r="A667" s="189" t="s">
        <v>1219</v>
      </c>
      <c r="B667" s="189" t="s">
        <v>129</v>
      </c>
      <c r="C667" s="160">
        <v>563</v>
      </c>
      <c r="D667" s="160">
        <v>530</v>
      </c>
      <c r="E667" s="160">
        <v>544</v>
      </c>
      <c r="F667" s="361">
        <f t="shared" si="5"/>
        <v>0.966252220248668</v>
      </c>
      <c r="G667" s="362">
        <f t="shared" si="4"/>
        <v>1.02641509433962</v>
      </c>
    </row>
    <row r="668" ht="23.1" customHeight="1" spans="1:7">
      <c r="A668" s="189" t="s">
        <v>1220</v>
      </c>
      <c r="B668" s="189" t="s">
        <v>131</v>
      </c>
      <c r="C668" s="160" t="s">
        <v>47</v>
      </c>
      <c r="D668" s="160" t="s">
        <v>47</v>
      </c>
      <c r="E668" s="160" t="s">
        <v>47</v>
      </c>
      <c r="F668" s="361"/>
      <c r="G668" s="362"/>
    </row>
    <row r="669" ht="23.1" customHeight="1" spans="1:7">
      <c r="A669" s="189" t="s">
        <v>1221</v>
      </c>
      <c r="B669" s="189" t="s">
        <v>133</v>
      </c>
      <c r="C669" s="160" t="s">
        <v>47</v>
      </c>
      <c r="D669" s="160" t="s">
        <v>47</v>
      </c>
      <c r="E669" s="160" t="s">
        <v>47</v>
      </c>
      <c r="F669" s="361"/>
      <c r="G669" s="362"/>
    </row>
    <row r="670" ht="23.1" customHeight="1" spans="1:7">
      <c r="A670" s="189" t="s">
        <v>1222</v>
      </c>
      <c r="B670" s="189" t="s">
        <v>1223</v>
      </c>
      <c r="C670" s="160">
        <v>10</v>
      </c>
      <c r="D670" s="160">
        <v>20</v>
      </c>
      <c r="E670" s="160">
        <v>680</v>
      </c>
      <c r="F670" s="361">
        <f t="shared" si="5"/>
        <v>68</v>
      </c>
      <c r="G670" s="362">
        <f t="shared" si="4"/>
        <v>34</v>
      </c>
    </row>
    <row r="671" ht="23.1" customHeight="1" spans="1:7">
      <c r="A671" s="157" t="s">
        <v>1224</v>
      </c>
      <c r="B671" s="363" t="s">
        <v>1225</v>
      </c>
      <c r="C671" s="158">
        <f>SUM(C672:C685)</f>
        <v>2597</v>
      </c>
      <c r="D671" s="158">
        <f>SUM(D672:D685)</f>
        <v>2438</v>
      </c>
      <c r="E671" s="158">
        <f>SUM(E672:E685)</f>
        <v>2424</v>
      </c>
      <c r="F671" s="361">
        <f t="shared" si="5"/>
        <v>0.933384674624567</v>
      </c>
      <c r="G671" s="362">
        <f t="shared" si="4"/>
        <v>0.994257588187039</v>
      </c>
    </row>
    <row r="672" ht="23.1" customHeight="1" spans="1:7">
      <c r="A672" s="189" t="s">
        <v>1226</v>
      </c>
      <c r="B672" s="189" t="s">
        <v>1227</v>
      </c>
      <c r="C672" s="160">
        <v>2072</v>
      </c>
      <c r="D672" s="160">
        <v>2056</v>
      </c>
      <c r="E672" s="160">
        <v>2016</v>
      </c>
      <c r="F672" s="361">
        <f t="shared" si="5"/>
        <v>0.972972972972973</v>
      </c>
      <c r="G672" s="362">
        <f t="shared" si="4"/>
        <v>0.980544747081712</v>
      </c>
    </row>
    <row r="673" ht="23.1" customHeight="1" spans="1:7">
      <c r="A673" s="189" t="s">
        <v>1228</v>
      </c>
      <c r="B673" s="189" t="s">
        <v>1229</v>
      </c>
      <c r="C673" s="160">
        <v>318</v>
      </c>
      <c r="D673" s="160">
        <v>310</v>
      </c>
      <c r="E673" s="160">
        <v>325</v>
      </c>
      <c r="F673" s="361">
        <f t="shared" si="5"/>
        <v>1.02201257861635</v>
      </c>
      <c r="G673" s="362">
        <f t="shared" si="4"/>
        <v>1.04838709677419</v>
      </c>
    </row>
    <row r="674" ht="23.1" customHeight="1" spans="1:7">
      <c r="A674" s="189" t="s">
        <v>1230</v>
      </c>
      <c r="B674" s="189" t="s">
        <v>1231</v>
      </c>
      <c r="C674" s="160" t="s">
        <v>47</v>
      </c>
      <c r="D674" s="160" t="s">
        <v>47</v>
      </c>
      <c r="E674" s="160" t="s">
        <v>47</v>
      </c>
      <c r="F674" s="361"/>
      <c r="G674" s="362"/>
    </row>
    <row r="675" ht="23.1" customHeight="1" spans="1:7">
      <c r="A675" s="189" t="s">
        <v>1232</v>
      </c>
      <c r="B675" s="189" t="s">
        <v>1233</v>
      </c>
      <c r="C675" s="160" t="s">
        <v>47</v>
      </c>
      <c r="D675" s="160" t="s">
        <v>47</v>
      </c>
      <c r="E675" s="160" t="s">
        <v>47</v>
      </c>
      <c r="F675" s="361"/>
      <c r="G675" s="362"/>
    </row>
    <row r="676" ht="23.1" customHeight="1" spans="1:7">
      <c r="A676" s="189" t="s">
        <v>1234</v>
      </c>
      <c r="B676" s="189" t="s">
        <v>1235</v>
      </c>
      <c r="C676" s="160" t="s">
        <v>47</v>
      </c>
      <c r="D676" s="160" t="s">
        <v>47</v>
      </c>
      <c r="E676" s="160" t="s">
        <v>47</v>
      </c>
      <c r="F676" s="361"/>
      <c r="G676" s="362"/>
    </row>
    <row r="677" ht="23.1" customHeight="1" spans="1:7">
      <c r="A677" s="189" t="s">
        <v>1236</v>
      </c>
      <c r="B677" s="189" t="s">
        <v>1237</v>
      </c>
      <c r="C677" s="160">
        <v>172</v>
      </c>
      <c r="D677" s="160">
        <v>36</v>
      </c>
      <c r="E677" s="160" t="s">
        <v>47</v>
      </c>
      <c r="F677" s="361">
        <f t="shared" si="5"/>
        <v>0</v>
      </c>
      <c r="G677" s="362"/>
    </row>
    <row r="678" ht="23.1" customHeight="1" spans="1:7">
      <c r="A678" s="189" t="s">
        <v>1238</v>
      </c>
      <c r="B678" s="189" t="s">
        <v>1239</v>
      </c>
      <c r="C678" s="160" t="s">
        <v>47</v>
      </c>
      <c r="D678" s="160" t="s">
        <v>47</v>
      </c>
      <c r="E678" s="160" t="s">
        <v>47</v>
      </c>
      <c r="F678" s="361"/>
      <c r="G678" s="362"/>
    </row>
    <row r="679" ht="23.1" customHeight="1" spans="1:7">
      <c r="A679" s="189" t="s">
        <v>1240</v>
      </c>
      <c r="B679" s="189" t="s">
        <v>1241</v>
      </c>
      <c r="C679" s="160" t="s">
        <v>47</v>
      </c>
      <c r="D679" s="160" t="s">
        <v>47</v>
      </c>
      <c r="E679" s="160" t="s">
        <v>47</v>
      </c>
      <c r="F679" s="361"/>
      <c r="G679" s="362"/>
    </row>
    <row r="680" ht="23.1" customHeight="1" spans="1:7">
      <c r="A680" s="189" t="s">
        <v>1242</v>
      </c>
      <c r="B680" s="189" t="s">
        <v>1243</v>
      </c>
      <c r="C680" s="160" t="s">
        <v>47</v>
      </c>
      <c r="D680" s="160" t="s">
        <v>47</v>
      </c>
      <c r="E680" s="160" t="s">
        <v>47</v>
      </c>
      <c r="F680" s="361"/>
      <c r="G680" s="362"/>
    </row>
    <row r="681" ht="23.1" customHeight="1" spans="1:7">
      <c r="A681" s="189" t="s">
        <v>1244</v>
      </c>
      <c r="B681" s="189" t="s">
        <v>1245</v>
      </c>
      <c r="C681" s="160" t="s">
        <v>47</v>
      </c>
      <c r="D681" s="160" t="s">
        <v>47</v>
      </c>
      <c r="E681" s="160" t="s">
        <v>47</v>
      </c>
      <c r="F681" s="361"/>
      <c r="G681" s="362"/>
    </row>
    <row r="682" ht="23.1" customHeight="1" spans="1:7">
      <c r="A682" s="189" t="s">
        <v>1246</v>
      </c>
      <c r="B682" s="189" t="s">
        <v>1247</v>
      </c>
      <c r="C682" s="160" t="s">
        <v>47</v>
      </c>
      <c r="D682" s="160" t="s">
        <v>47</v>
      </c>
      <c r="E682" s="160" t="s">
        <v>47</v>
      </c>
      <c r="F682" s="361"/>
      <c r="G682" s="362"/>
    </row>
    <row r="683" ht="23.1" customHeight="1" spans="1:7">
      <c r="A683" s="189" t="s">
        <v>1248</v>
      </c>
      <c r="B683" s="189" t="s">
        <v>1249</v>
      </c>
      <c r="C683" s="160" t="s">
        <v>47</v>
      </c>
      <c r="D683" s="160" t="s">
        <v>47</v>
      </c>
      <c r="E683" s="160" t="s">
        <v>47</v>
      </c>
      <c r="F683" s="361"/>
      <c r="G683" s="362"/>
    </row>
    <row r="684" ht="23.1" customHeight="1" spans="1:7">
      <c r="A684" s="189" t="s">
        <v>1250</v>
      </c>
      <c r="B684" s="189" t="s">
        <v>1251</v>
      </c>
      <c r="C684" s="160" t="s">
        <v>47</v>
      </c>
      <c r="D684" s="160" t="s">
        <v>47</v>
      </c>
      <c r="E684" s="160" t="s">
        <v>47</v>
      </c>
      <c r="F684" s="361"/>
      <c r="G684" s="362"/>
    </row>
    <row r="685" ht="23.1" customHeight="1" spans="1:7">
      <c r="A685" s="189" t="s">
        <v>1252</v>
      </c>
      <c r="B685" s="189" t="s">
        <v>1253</v>
      </c>
      <c r="C685" s="160">
        <v>35</v>
      </c>
      <c r="D685" s="160">
        <v>36</v>
      </c>
      <c r="E685" s="160">
        <v>83</v>
      </c>
      <c r="F685" s="361">
        <f t="shared" si="5"/>
        <v>2.37142857142857</v>
      </c>
      <c r="G685" s="362">
        <f t="shared" si="4"/>
        <v>2.30555555555556</v>
      </c>
    </row>
    <row r="686" ht="23.1" customHeight="1" spans="1:7">
      <c r="A686" s="157" t="s">
        <v>1254</v>
      </c>
      <c r="B686" s="363" t="s">
        <v>1255</v>
      </c>
      <c r="C686" s="158">
        <f>SUM(C687:C689)</f>
        <v>4174</v>
      </c>
      <c r="D686" s="158">
        <f>SUM(D687:D689)</f>
        <v>3865</v>
      </c>
      <c r="E686" s="158">
        <f>SUM(E687:E689)</f>
        <v>4315</v>
      </c>
      <c r="F686" s="361">
        <f t="shared" si="5"/>
        <v>1.03378054623862</v>
      </c>
      <c r="G686" s="362">
        <f t="shared" si="4"/>
        <v>1.11642949547219</v>
      </c>
    </row>
    <row r="687" ht="23.1" customHeight="1" spans="1:7">
      <c r="A687" s="189" t="s">
        <v>1256</v>
      </c>
      <c r="B687" s="189" t="s">
        <v>1257</v>
      </c>
      <c r="C687" s="160">
        <v>328</v>
      </c>
      <c r="D687" s="160">
        <v>337</v>
      </c>
      <c r="E687" s="160">
        <v>650</v>
      </c>
      <c r="F687" s="361">
        <f t="shared" si="5"/>
        <v>1.98170731707317</v>
      </c>
      <c r="G687" s="362">
        <f t="shared" si="4"/>
        <v>1.92878338278932</v>
      </c>
    </row>
    <row r="688" ht="23.1" customHeight="1" spans="1:7">
      <c r="A688" s="189" t="s">
        <v>1258</v>
      </c>
      <c r="B688" s="189" t="s">
        <v>1259</v>
      </c>
      <c r="C688" s="160">
        <v>2864</v>
      </c>
      <c r="D688" s="160">
        <v>2861</v>
      </c>
      <c r="E688" s="160">
        <v>2706</v>
      </c>
      <c r="F688" s="361">
        <f t="shared" si="5"/>
        <v>0.944832402234637</v>
      </c>
      <c r="G688" s="362">
        <f t="shared" si="4"/>
        <v>0.94582313876267</v>
      </c>
    </row>
    <row r="689" ht="23.1" customHeight="1" spans="1:7">
      <c r="A689" s="189" t="s">
        <v>1260</v>
      </c>
      <c r="B689" s="189" t="s">
        <v>1261</v>
      </c>
      <c r="C689" s="160">
        <v>982</v>
      </c>
      <c r="D689" s="160">
        <v>667</v>
      </c>
      <c r="E689" s="160">
        <v>959</v>
      </c>
      <c r="F689" s="361">
        <f t="shared" si="5"/>
        <v>0.976578411405295</v>
      </c>
      <c r="G689" s="362">
        <f t="shared" si="4"/>
        <v>1.43778110944528</v>
      </c>
    </row>
    <row r="690" ht="23.1" customHeight="1" spans="1:7">
      <c r="A690" s="157" t="s">
        <v>1262</v>
      </c>
      <c r="B690" s="363" t="s">
        <v>1263</v>
      </c>
      <c r="C690" s="158">
        <f>SUM(C691:C701)</f>
        <v>3472</v>
      </c>
      <c r="D690" s="158">
        <f>SUM(D691:D701)</f>
        <v>2661</v>
      </c>
      <c r="E690" s="158">
        <f>SUM(E691:E701)</f>
        <v>3367</v>
      </c>
      <c r="F690" s="361">
        <f t="shared" si="5"/>
        <v>0.969758064516129</v>
      </c>
      <c r="G690" s="362">
        <f t="shared" si="4"/>
        <v>1.26531379180759</v>
      </c>
    </row>
    <row r="691" ht="23.1" customHeight="1" spans="1:7">
      <c r="A691" s="189" t="s">
        <v>1264</v>
      </c>
      <c r="B691" s="189" t="s">
        <v>1265</v>
      </c>
      <c r="C691" s="160">
        <v>445</v>
      </c>
      <c r="D691" s="160">
        <v>491</v>
      </c>
      <c r="E691" s="160">
        <v>563</v>
      </c>
      <c r="F691" s="361">
        <f t="shared" si="5"/>
        <v>1.26516853932584</v>
      </c>
      <c r="G691" s="362">
        <f t="shared" si="4"/>
        <v>1.14663951120163</v>
      </c>
    </row>
    <row r="692" ht="23.1" customHeight="1" spans="1:7">
      <c r="A692" s="189" t="s">
        <v>1266</v>
      </c>
      <c r="B692" s="189" t="s">
        <v>1267</v>
      </c>
      <c r="C692" s="160">
        <v>128</v>
      </c>
      <c r="D692" s="160">
        <v>50</v>
      </c>
      <c r="E692" s="160">
        <v>10</v>
      </c>
      <c r="F692" s="361">
        <f t="shared" si="5"/>
        <v>0.078125</v>
      </c>
      <c r="G692" s="362">
        <f t="shared" si="4"/>
        <v>0.2</v>
      </c>
    </row>
    <row r="693" ht="23.1" customHeight="1" spans="1:7">
      <c r="A693" s="189" t="s">
        <v>1268</v>
      </c>
      <c r="B693" s="189" t="s">
        <v>1269</v>
      </c>
      <c r="C693" s="160">
        <v>557</v>
      </c>
      <c r="D693" s="160">
        <v>548</v>
      </c>
      <c r="E693" s="160">
        <v>552</v>
      </c>
      <c r="F693" s="361">
        <f t="shared" si="5"/>
        <v>0.991023339317774</v>
      </c>
      <c r="G693" s="362">
        <f t="shared" si="4"/>
        <v>1.00729927007299</v>
      </c>
    </row>
    <row r="694" ht="23.1" customHeight="1" spans="1:7">
      <c r="A694" s="189" t="s">
        <v>1270</v>
      </c>
      <c r="B694" s="189" t="s">
        <v>1271</v>
      </c>
      <c r="C694" s="160" t="s">
        <v>47</v>
      </c>
      <c r="D694" s="160" t="s">
        <v>47</v>
      </c>
      <c r="E694" s="160" t="s">
        <v>47</v>
      </c>
      <c r="F694" s="361"/>
      <c r="G694" s="362"/>
    </row>
    <row r="695" ht="23.1" customHeight="1" spans="1:7">
      <c r="A695" s="189" t="s">
        <v>1272</v>
      </c>
      <c r="B695" s="189" t="s">
        <v>1273</v>
      </c>
      <c r="C695" s="160" t="s">
        <v>47</v>
      </c>
      <c r="D695" s="160" t="s">
        <v>47</v>
      </c>
      <c r="E695" s="160" t="s">
        <v>47</v>
      </c>
      <c r="F695" s="361"/>
      <c r="G695" s="362"/>
    </row>
    <row r="696" ht="23.1" customHeight="1" spans="1:7">
      <c r="A696" s="189" t="s">
        <v>1274</v>
      </c>
      <c r="B696" s="189" t="s">
        <v>1275</v>
      </c>
      <c r="C696" s="160" t="s">
        <v>47</v>
      </c>
      <c r="D696" s="160" t="s">
        <v>47</v>
      </c>
      <c r="E696" s="160" t="s">
        <v>47</v>
      </c>
      <c r="F696" s="361"/>
      <c r="G696" s="362"/>
    </row>
    <row r="697" ht="23.1" customHeight="1" spans="1:7">
      <c r="A697" s="189" t="s">
        <v>1276</v>
      </c>
      <c r="B697" s="189" t="s">
        <v>1277</v>
      </c>
      <c r="C697" s="160" t="s">
        <v>47</v>
      </c>
      <c r="D697" s="160" t="s">
        <v>47</v>
      </c>
      <c r="E697" s="160" t="s">
        <v>47</v>
      </c>
      <c r="F697" s="361"/>
      <c r="G697" s="362"/>
    </row>
    <row r="698" ht="23.1" customHeight="1" spans="1:7">
      <c r="A698" s="377" t="s">
        <v>1278</v>
      </c>
      <c r="B698" s="377" t="s">
        <v>1279</v>
      </c>
      <c r="C698" s="160">
        <v>1759</v>
      </c>
      <c r="D698" s="160">
        <v>1239</v>
      </c>
      <c r="E698" s="160">
        <v>2068</v>
      </c>
      <c r="F698" s="361">
        <f t="shared" si="5"/>
        <v>1.17566799317794</v>
      </c>
      <c r="G698" s="362">
        <f t="shared" si="4"/>
        <v>1.66908797417272</v>
      </c>
    </row>
    <row r="699" ht="23.1" customHeight="1" spans="1:7">
      <c r="A699" s="189" t="s">
        <v>1280</v>
      </c>
      <c r="B699" s="189" t="s">
        <v>1281</v>
      </c>
      <c r="C699" s="160">
        <v>259</v>
      </c>
      <c r="D699" s="160">
        <v>55</v>
      </c>
      <c r="E699" s="160">
        <v>134</v>
      </c>
      <c r="F699" s="361">
        <f t="shared" si="5"/>
        <v>0.517374517374517</v>
      </c>
      <c r="G699" s="362">
        <f t="shared" si="4"/>
        <v>2.43636363636364</v>
      </c>
    </row>
    <row r="700" ht="23.1" customHeight="1" spans="1:7">
      <c r="A700" s="189" t="s">
        <v>1282</v>
      </c>
      <c r="B700" s="189" t="s">
        <v>1283</v>
      </c>
      <c r="C700" s="160">
        <v>321</v>
      </c>
      <c r="D700" s="160">
        <v>272</v>
      </c>
      <c r="E700" s="160">
        <v>32</v>
      </c>
      <c r="F700" s="361">
        <f t="shared" si="5"/>
        <v>0.0996884735202492</v>
      </c>
      <c r="G700" s="362">
        <f t="shared" si="4"/>
        <v>0.117647058823529</v>
      </c>
    </row>
    <row r="701" ht="23.1" customHeight="1" spans="1:7">
      <c r="A701" s="189" t="s">
        <v>1284</v>
      </c>
      <c r="B701" s="189" t="s">
        <v>1285</v>
      </c>
      <c r="C701" s="160">
        <v>3</v>
      </c>
      <c r="D701" s="160">
        <v>6</v>
      </c>
      <c r="E701" s="160">
        <v>8</v>
      </c>
      <c r="F701" s="361">
        <f t="shared" si="5"/>
        <v>2.66666666666667</v>
      </c>
      <c r="G701" s="362">
        <f t="shared" si="4"/>
        <v>1.33333333333333</v>
      </c>
    </row>
    <row r="702" ht="23.1" customHeight="1" spans="1:7">
      <c r="A702" s="157" t="s">
        <v>1286</v>
      </c>
      <c r="B702" s="363" t="s">
        <v>1287</v>
      </c>
      <c r="C702" s="158">
        <f>SUM(C703:C704)</f>
        <v>0</v>
      </c>
      <c r="D702" s="158">
        <f>SUM(D703:D704)</f>
        <v>0</v>
      </c>
      <c r="E702" s="158">
        <f>SUM(E703:E704)</f>
        <v>0</v>
      </c>
      <c r="F702" s="361">
        <f t="shared" si="5"/>
        <v>0</v>
      </c>
      <c r="G702" s="362"/>
    </row>
    <row r="703" ht="23.1" customHeight="1" spans="1:7">
      <c r="A703" s="189" t="s">
        <v>1288</v>
      </c>
      <c r="B703" s="189" t="s">
        <v>1289</v>
      </c>
      <c r="C703" s="160"/>
      <c r="D703" s="160"/>
      <c r="E703" s="160"/>
      <c r="F703" s="361"/>
      <c r="G703" s="362"/>
    </row>
    <row r="704" ht="23.1" customHeight="1" spans="1:7">
      <c r="A704" s="189" t="s">
        <v>1290</v>
      </c>
      <c r="B704" s="189" t="s">
        <v>1291</v>
      </c>
      <c r="C704" s="160"/>
      <c r="D704" s="160"/>
      <c r="E704" s="160"/>
      <c r="F704" s="361"/>
      <c r="G704" s="362"/>
    </row>
    <row r="705" ht="23.1" customHeight="1" spans="1:7">
      <c r="A705" s="157" t="s">
        <v>1292</v>
      </c>
      <c r="B705" s="363" t="s">
        <v>1293</v>
      </c>
      <c r="C705" s="158">
        <f>SUM(C706:C708)</f>
        <v>677</v>
      </c>
      <c r="D705" s="158">
        <f>SUM(D706:D708)</f>
        <v>546</v>
      </c>
      <c r="E705" s="158">
        <f>SUM(E706:E708)</f>
        <v>507</v>
      </c>
      <c r="F705" s="361">
        <f t="shared" si="5"/>
        <v>0.748892171344165</v>
      </c>
      <c r="G705" s="362">
        <f t="shared" si="4"/>
        <v>0.928571428571429</v>
      </c>
    </row>
    <row r="706" ht="23.1" customHeight="1" spans="1:7">
      <c r="A706" s="189" t="s">
        <v>1294</v>
      </c>
      <c r="B706" s="189" t="s">
        <v>1295</v>
      </c>
      <c r="C706" s="160" t="s">
        <v>47</v>
      </c>
      <c r="D706" s="160" t="s">
        <v>47</v>
      </c>
      <c r="E706" s="160" t="s">
        <v>47</v>
      </c>
      <c r="F706" s="361"/>
      <c r="G706" s="362"/>
    </row>
    <row r="707" ht="23.1" customHeight="1" spans="1:7">
      <c r="A707" s="189" t="s">
        <v>1296</v>
      </c>
      <c r="B707" s="189" t="s">
        <v>1297</v>
      </c>
      <c r="C707" s="160">
        <v>610</v>
      </c>
      <c r="D707" s="160">
        <v>496</v>
      </c>
      <c r="E707" s="160">
        <v>506</v>
      </c>
      <c r="F707" s="361">
        <f t="shared" si="5"/>
        <v>0.829508196721311</v>
      </c>
      <c r="G707" s="362">
        <f t="shared" si="4"/>
        <v>1.02016129032258</v>
      </c>
    </row>
    <row r="708" ht="23.1" customHeight="1" spans="1:7">
      <c r="A708" s="189" t="s">
        <v>1298</v>
      </c>
      <c r="B708" s="189" t="s">
        <v>1299</v>
      </c>
      <c r="C708" s="160">
        <v>67</v>
      </c>
      <c r="D708" s="160">
        <v>50</v>
      </c>
      <c r="E708" s="160">
        <v>1</v>
      </c>
      <c r="F708" s="361">
        <f t="shared" si="5"/>
        <v>0.0149253731343284</v>
      </c>
      <c r="G708" s="362">
        <f t="shared" si="4"/>
        <v>0.02</v>
      </c>
    </row>
    <row r="709" ht="23.1" customHeight="1" spans="1:7">
      <c r="A709" s="157" t="s">
        <v>1300</v>
      </c>
      <c r="B709" s="363" t="s">
        <v>1301</v>
      </c>
      <c r="C709" s="158">
        <f>SUM(C710:C713)</f>
        <v>3225</v>
      </c>
      <c r="D709" s="158">
        <f>SUM(D710:D713)</f>
        <v>3304</v>
      </c>
      <c r="E709" s="158">
        <f>SUM(E710:E713)</f>
        <v>3307</v>
      </c>
      <c r="F709" s="361">
        <f t="shared" si="5"/>
        <v>1.02542635658915</v>
      </c>
      <c r="G709" s="362">
        <f t="shared" si="4"/>
        <v>1.00090799031477</v>
      </c>
    </row>
    <row r="710" ht="23.1" customHeight="1" spans="1:7">
      <c r="A710" s="189" t="s">
        <v>1302</v>
      </c>
      <c r="B710" s="189" t="s">
        <v>1303</v>
      </c>
      <c r="C710" s="160">
        <v>1233</v>
      </c>
      <c r="D710" s="160">
        <v>1284</v>
      </c>
      <c r="E710" s="160">
        <v>1286</v>
      </c>
      <c r="F710" s="361">
        <f t="shared" si="5"/>
        <v>1.04298459042985</v>
      </c>
      <c r="G710" s="362">
        <f t="shared" si="4"/>
        <v>1.00155763239875</v>
      </c>
    </row>
    <row r="711" ht="23.1" customHeight="1" spans="1:7">
      <c r="A711" s="189" t="s">
        <v>1304</v>
      </c>
      <c r="B711" s="189" t="s">
        <v>1305</v>
      </c>
      <c r="C711" s="160">
        <v>1992</v>
      </c>
      <c r="D711" s="160">
        <v>2020</v>
      </c>
      <c r="E711" s="160">
        <v>2021</v>
      </c>
      <c r="F711" s="361">
        <f t="shared" si="5"/>
        <v>1.01455823293173</v>
      </c>
      <c r="G711" s="362">
        <f t="shared" si="4"/>
        <v>1.00049504950495</v>
      </c>
    </row>
    <row r="712" ht="23.1" customHeight="1" spans="1:7">
      <c r="A712" s="189" t="s">
        <v>1306</v>
      </c>
      <c r="B712" s="189" t="s">
        <v>1307</v>
      </c>
      <c r="C712" s="160" t="s">
        <v>47</v>
      </c>
      <c r="D712" s="160" t="s">
        <v>47</v>
      </c>
      <c r="E712" s="160" t="s">
        <v>47</v>
      </c>
      <c r="F712" s="361"/>
      <c r="G712" s="362"/>
    </row>
    <row r="713" ht="23.1" customHeight="1" spans="1:7">
      <c r="A713" s="189" t="s">
        <v>1308</v>
      </c>
      <c r="B713" s="189" t="s">
        <v>1309</v>
      </c>
      <c r="C713" s="160" t="s">
        <v>47</v>
      </c>
      <c r="D713" s="160" t="s">
        <v>47</v>
      </c>
      <c r="E713" s="160" t="s">
        <v>47</v>
      </c>
      <c r="F713" s="361"/>
      <c r="G713" s="362"/>
    </row>
    <row r="714" ht="23.1" customHeight="1" spans="1:7">
      <c r="A714" s="157" t="s">
        <v>1310</v>
      </c>
      <c r="B714" s="363" t="s">
        <v>1311</v>
      </c>
      <c r="C714" s="158">
        <f>SUM(C715:C717)</f>
        <v>251</v>
      </c>
      <c r="D714" s="158">
        <f>SUM(D715:D717)</f>
        <v>243</v>
      </c>
      <c r="E714" s="158">
        <f>SUM(E715:E717)</f>
        <v>258</v>
      </c>
      <c r="F714" s="361">
        <f t="shared" si="5"/>
        <v>1.02788844621514</v>
      </c>
      <c r="G714" s="362">
        <f t="shared" si="4"/>
        <v>1.06172839506173</v>
      </c>
    </row>
    <row r="715" ht="23.1" customHeight="1" spans="1:7">
      <c r="A715" s="189" t="s">
        <v>1312</v>
      </c>
      <c r="B715" s="189" t="s">
        <v>1313</v>
      </c>
      <c r="C715" s="160" t="s">
        <v>47</v>
      </c>
      <c r="D715" s="160" t="s">
        <v>47</v>
      </c>
      <c r="E715" s="160" t="s">
        <v>47</v>
      </c>
      <c r="F715" s="361"/>
      <c r="G715" s="362"/>
    </row>
    <row r="716" ht="23.1" customHeight="1" spans="1:7">
      <c r="A716" s="189" t="s">
        <v>1314</v>
      </c>
      <c r="B716" s="189" t="s">
        <v>1315</v>
      </c>
      <c r="C716" s="160">
        <v>251</v>
      </c>
      <c r="D716" s="160">
        <v>243</v>
      </c>
      <c r="E716" s="160">
        <v>258</v>
      </c>
      <c r="F716" s="361">
        <f t="shared" si="5"/>
        <v>1.02788844621514</v>
      </c>
      <c r="G716" s="362">
        <f t="shared" si="4"/>
        <v>1.06172839506173</v>
      </c>
    </row>
    <row r="717" ht="23.1" customHeight="1" spans="1:7">
      <c r="A717" s="189" t="s">
        <v>1316</v>
      </c>
      <c r="B717" s="189" t="s">
        <v>1317</v>
      </c>
      <c r="C717" s="160" t="s">
        <v>47</v>
      </c>
      <c r="D717" s="160" t="s">
        <v>47</v>
      </c>
      <c r="E717" s="160" t="s">
        <v>47</v>
      </c>
      <c r="F717" s="361"/>
      <c r="G717" s="362"/>
    </row>
    <row r="718" ht="23.1" customHeight="1" spans="1:7">
      <c r="A718" s="157" t="s">
        <v>1318</v>
      </c>
      <c r="B718" s="363" t="s">
        <v>1319</v>
      </c>
      <c r="C718" s="158">
        <f>SUM(C719:C721)</f>
        <v>24</v>
      </c>
      <c r="D718" s="158">
        <f>SUM(D719:D721)</f>
        <v>0</v>
      </c>
      <c r="E718" s="158">
        <f>SUM(E719:E721)</f>
        <v>412</v>
      </c>
      <c r="F718" s="361">
        <f t="shared" si="5"/>
        <v>17.1666666666667</v>
      </c>
      <c r="G718" s="362"/>
    </row>
    <row r="719" ht="23.1" customHeight="1" spans="1:7">
      <c r="A719" s="189" t="s">
        <v>1320</v>
      </c>
      <c r="B719" s="189" t="s">
        <v>1321</v>
      </c>
      <c r="C719" s="160">
        <v>24</v>
      </c>
      <c r="D719" s="160" t="s">
        <v>47</v>
      </c>
      <c r="E719" s="160">
        <v>410</v>
      </c>
      <c r="F719" s="361">
        <f t="shared" si="5"/>
        <v>17.0833333333333</v>
      </c>
      <c r="G719" s="362"/>
    </row>
    <row r="720" ht="23.1" customHeight="1" spans="1:7">
      <c r="A720" s="189" t="s">
        <v>1322</v>
      </c>
      <c r="B720" s="189" t="s">
        <v>1323</v>
      </c>
      <c r="C720" s="160" t="s">
        <v>47</v>
      </c>
      <c r="D720" s="160" t="s">
        <v>47</v>
      </c>
      <c r="E720" s="160" t="s">
        <v>47</v>
      </c>
      <c r="F720" s="361"/>
      <c r="G720" s="362"/>
    </row>
    <row r="721" ht="23.1" customHeight="1" spans="1:7">
      <c r="A721" s="189" t="s">
        <v>1324</v>
      </c>
      <c r="B721" s="189" t="s">
        <v>1325</v>
      </c>
      <c r="C721" s="160" t="s">
        <v>47</v>
      </c>
      <c r="D721" s="160" t="s">
        <v>47</v>
      </c>
      <c r="E721" s="160">
        <v>2</v>
      </c>
      <c r="F721" s="361">
        <f t="shared" si="5"/>
        <v>0</v>
      </c>
      <c r="G721" s="362"/>
    </row>
    <row r="722" ht="23.1" customHeight="1" spans="1:7">
      <c r="A722" s="157" t="s">
        <v>1326</v>
      </c>
      <c r="B722" s="363" t="s">
        <v>1327</v>
      </c>
      <c r="C722" s="158">
        <f>SUM(C723:C724)</f>
        <v>159</v>
      </c>
      <c r="D722" s="158">
        <f>SUM(D723:D724)</f>
        <v>53</v>
      </c>
      <c r="E722" s="158">
        <f>SUM(E723:E724)</f>
        <v>40</v>
      </c>
      <c r="F722" s="361">
        <f t="shared" si="5"/>
        <v>0.251572327044025</v>
      </c>
      <c r="G722" s="362">
        <f>E722/D722*100%</f>
        <v>0.754716981132076</v>
      </c>
    </row>
    <row r="723" ht="23.1" customHeight="1" spans="1:7">
      <c r="A723" s="189" t="s">
        <v>1328</v>
      </c>
      <c r="B723" s="189" t="s">
        <v>1329</v>
      </c>
      <c r="C723" s="160">
        <v>7</v>
      </c>
      <c r="D723" s="160">
        <v>26</v>
      </c>
      <c r="E723" s="160">
        <v>23</v>
      </c>
      <c r="F723" s="361">
        <f t="shared" si="5"/>
        <v>3.28571428571429</v>
      </c>
      <c r="G723" s="362">
        <f>E723/D723*100%</f>
        <v>0.884615384615385</v>
      </c>
    </row>
    <row r="724" ht="23.1" customHeight="1" spans="1:7">
      <c r="A724" s="189" t="s">
        <v>1330</v>
      </c>
      <c r="B724" s="189" t="s">
        <v>1331</v>
      </c>
      <c r="C724" s="160">
        <v>152</v>
      </c>
      <c r="D724" s="160">
        <v>27</v>
      </c>
      <c r="E724" s="160">
        <v>17</v>
      </c>
      <c r="F724" s="361">
        <f t="shared" si="5"/>
        <v>0.111842105263158</v>
      </c>
      <c r="G724" s="362">
        <f>E724/D724*100%</f>
        <v>0.62962962962963</v>
      </c>
    </row>
    <row r="725" ht="23.1" customHeight="1" spans="1:7">
      <c r="A725" s="157" t="s">
        <v>1332</v>
      </c>
      <c r="B725" s="363" t="s">
        <v>1333</v>
      </c>
      <c r="C725" s="158">
        <f>SUM(C726:C733)</f>
        <v>398</v>
      </c>
      <c r="D725" s="158">
        <f>SUM(D726:D733)</f>
        <v>393</v>
      </c>
      <c r="E725" s="158">
        <f>SUM(E726:E733)</f>
        <v>414</v>
      </c>
      <c r="F725" s="361">
        <f>IF(ISERROR(E725/C725),,E725/C725)</f>
        <v>1.04020100502513</v>
      </c>
      <c r="G725" s="362">
        <f>E725/D725*100%</f>
        <v>1.05343511450382</v>
      </c>
    </row>
    <row r="726" ht="23.1" customHeight="1" spans="1:7">
      <c r="A726" s="189" t="s">
        <v>1334</v>
      </c>
      <c r="B726" s="189" t="s">
        <v>129</v>
      </c>
      <c r="C726" s="160">
        <v>368</v>
      </c>
      <c r="D726" s="160">
        <v>378</v>
      </c>
      <c r="E726" s="160">
        <v>373</v>
      </c>
      <c r="F726" s="361">
        <f>IF(ISERROR(E726/C726),,E726/C726)</f>
        <v>1.01358695652174</v>
      </c>
      <c r="G726" s="362">
        <f>E726/D726*100%</f>
        <v>0.986772486772487</v>
      </c>
    </row>
    <row r="727" ht="23.1" customHeight="1" spans="1:7">
      <c r="A727" s="189" t="s">
        <v>1335</v>
      </c>
      <c r="B727" s="189" t="s">
        <v>131</v>
      </c>
      <c r="C727" s="160" t="s">
        <v>47</v>
      </c>
      <c r="D727" s="160" t="s">
        <v>47</v>
      </c>
      <c r="E727" s="160" t="s">
        <v>47</v>
      </c>
      <c r="F727" s="361"/>
      <c r="G727" s="362"/>
    </row>
    <row r="728" ht="23.1" customHeight="1" spans="1:7">
      <c r="A728" s="189" t="s">
        <v>1336</v>
      </c>
      <c r="B728" s="189" t="s">
        <v>133</v>
      </c>
      <c r="C728" s="160" t="s">
        <v>47</v>
      </c>
      <c r="D728" s="160" t="s">
        <v>47</v>
      </c>
      <c r="E728" s="160" t="s">
        <v>47</v>
      </c>
      <c r="F728" s="361"/>
      <c r="G728" s="362"/>
    </row>
    <row r="729" ht="23.1" customHeight="1" spans="1:7">
      <c r="A729" s="189" t="s">
        <v>1337</v>
      </c>
      <c r="B729" s="189" t="s">
        <v>230</v>
      </c>
      <c r="C729" s="160" t="s">
        <v>47</v>
      </c>
      <c r="D729" s="160" t="s">
        <v>47</v>
      </c>
      <c r="E729" s="160" t="s">
        <v>47</v>
      </c>
      <c r="F729" s="361"/>
      <c r="G729" s="362"/>
    </row>
    <row r="730" ht="23.1" customHeight="1" spans="1:7">
      <c r="A730" s="189" t="s">
        <v>1338</v>
      </c>
      <c r="B730" s="189" t="s">
        <v>1339</v>
      </c>
      <c r="C730" s="160" t="s">
        <v>47</v>
      </c>
      <c r="D730" s="160" t="s">
        <v>47</v>
      </c>
      <c r="E730" s="160" t="s">
        <v>47</v>
      </c>
      <c r="F730" s="361"/>
      <c r="G730" s="362"/>
    </row>
    <row r="731" ht="23.1" customHeight="1" spans="1:7">
      <c r="A731" s="189" t="s">
        <v>1340</v>
      </c>
      <c r="B731" s="189" t="s">
        <v>1341</v>
      </c>
      <c r="C731" s="160" t="s">
        <v>47</v>
      </c>
      <c r="D731" s="160" t="s">
        <v>47</v>
      </c>
      <c r="E731" s="160" t="s">
        <v>47</v>
      </c>
      <c r="F731" s="361"/>
      <c r="G731" s="362"/>
    </row>
    <row r="732" ht="23.1" customHeight="1" spans="1:7">
      <c r="A732" s="377" t="s">
        <v>1342</v>
      </c>
      <c r="B732" s="377" t="s">
        <v>147</v>
      </c>
      <c r="C732" s="160" t="s">
        <v>47</v>
      </c>
      <c r="D732" s="160" t="s">
        <v>47</v>
      </c>
      <c r="E732" s="160" t="s">
        <v>47</v>
      </c>
      <c r="F732" s="361"/>
      <c r="G732" s="362"/>
    </row>
    <row r="733" ht="23.1" customHeight="1" spans="1:7">
      <c r="A733" s="189" t="s">
        <v>1343</v>
      </c>
      <c r="B733" s="189" t="s">
        <v>1344</v>
      </c>
      <c r="C733" s="160">
        <v>30</v>
      </c>
      <c r="D733" s="160">
        <v>15</v>
      </c>
      <c r="E733" s="160">
        <v>41</v>
      </c>
      <c r="F733" s="361">
        <f>IF(ISERROR(E733/C733),,E733/C733)</f>
        <v>1.36666666666667</v>
      </c>
      <c r="G733" s="362">
        <f>E733/D733*100%</f>
        <v>2.73333333333333</v>
      </c>
    </row>
    <row r="734" ht="23.1" customHeight="1" spans="1:7">
      <c r="A734" s="370" t="s">
        <v>1345</v>
      </c>
      <c r="B734" s="371" t="s">
        <v>1346</v>
      </c>
      <c r="C734" s="300">
        <f>SUM(C735)</f>
        <v>0</v>
      </c>
      <c r="D734" s="300">
        <f>SUM(D735)</f>
        <v>0</v>
      </c>
      <c r="E734" s="300">
        <f>SUM(E735)</f>
        <v>0</v>
      </c>
      <c r="F734" s="361">
        <f>IF(ISERROR(E734/C734),,E734/C734)</f>
        <v>0</v>
      </c>
      <c r="G734" s="362"/>
    </row>
    <row r="735" s="356" customFormat="1" ht="23.1" customHeight="1" spans="1:7">
      <c r="A735" s="189" t="s">
        <v>1347</v>
      </c>
      <c r="B735" s="189" t="s">
        <v>1346</v>
      </c>
      <c r="C735" s="160"/>
      <c r="D735" s="160"/>
      <c r="E735" s="160"/>
      <c r="F735" s="361"/>
      <c r="G735" s="362"/>
    </row>
    <row r="736" customFormat="1" ht="23.1" customHeight="1" spans="1:7">
      <c r="A736" s="370">
        <v>21017</v>
      </c>
      <c r="B736" s="379" t="s">
        <v>1348</v>
      </c>
      <c r="C736" s="300">
        <f>SUM(C737:C741)</f>
        <v>10</v>
      </c>
      <c r="D736" s="300">
        <f>SUM(D737:D741)</f>
        <v>10</v>
      </c>
      <c r="E736" s="300">
        <f>SUM(E737:E741)</f>
        <v>0</v>
      </c>
      <c r="F736" s="361">
        <f>IF(ISERROR(E736/C736),,E736/C736)</f>
        <v>0</v>
      </c>
      <c r="G736" s="362">
        <f>E736/D736*100%</f>
        <v>0</v>
      </c>
    </row>
    <row r="737" customFormat="1" ht="23.1" customHeight="1" spans="1:7">
      <c r="A737" s="380" t="s">
        <v>1349</v>
      </c>
      <c r="B737" s="366" t="s">
        <v>131</v>
      </c>
      <c r="C737" s="173"/>
      <c r="D737" s="173"/>
      <c r="E737" s="173"/>
      <c r="F737" s="361"/>
      <c r="G737" s="362"/>
    </row>
    <row r="738" customFormat="1" ht="23.1" customHeight="1" spans="1:7">
      <c r="A738" s="380" t="s">
        <v>1350</v>
      </c>
      <c r="B738" s="366" t="s">
        <v>133</v>
      </c>
      <c r="C738" s="173"/>
      <c r="D738" s="173"/>
      <c r="E738" s="173"/>
      <c r="F738" s="361"/>
      <c r="G738" s="362"/>
    </row>
    <row r="739" customFormat="1" ht="23.1" customHeight="1" spans="1:7">
      <c r="A739" s="380" t="s">
        <v>1351</v>
      </c>
      <c r="B739" s="366" t="s">
        <v>1289</v>
      </c>
      <c r="C739" s="173">
        <v>10</v>
      </c>
      <c r="D739" s="173">
        <v>10</v>
      </c>
      <c r="E739" s="173"/>
      <c r="F739" s="361">
        <f>IF(ISERROR(E739/C739),,E739/C739)</f>
        <v>0</v>
      </c>
      <c r="G739" s="362">
        <f>E739/D739*100%</f>
        <v>0</v>
      </c>
    </row>
    <row r="740" customFormat="1" ht="23.1" customHeight="1" spans="1:7">
      <c r="A740" s="380">
        <v>2101750</v>
      </c>
      <c r="B740" s="366" t="s">
        <v>147</v>
      </c>
      <c r="C740" s="173"/>
      <c r="D740" s="173"/>
      <c r="E740" s="173"/>
      <c r="F740" s="361"/>
      <c r="G740" s="362"/>
    </row>
    <row r="741" customFormat="1" ht="23.1" customHeight="1" spans="1:7">
      <c r="A741" s="380" t="s">
        <v>1352</v>
      </c>
      <c r="B741" s="366" t="s">
        <v>1353</v>
      </c>
      <c r="C741" s="173"/>
      <c r="D741" s="173"/>
      <c r="E741" s="173"/>
      <c r="F741" s="361"/>
      <c r="G741" s="362"/>
    </row>
    <row r="742" customFormat="1" ht="23.1" customHeight="1" spans="1:7">
      <c r="A742" s="370">
        <v>20108</v>
      </c>
      <c r="B742" s="379" t="s">
        <v>1354</v>
      </c>
      <c r="C742" s="300">
        <f>SUM(C743:C746)</f>
        <v>0</v>
      </c>
      <c r="D742" s="300">
        <f>SUM(D743:D746)</f>
        <v>0</v>
      </c>
      <c r="E742" s="300">
        <f>SUM(E743:E746)</f>
        <v>0</v>
      </c>
      <c r="F742" s="361">
        <f>IF(ISERROR(E742/C742),,E742/C742)</f>
        <v>0</v>
      </c>
      <c r="G742" s="362"/>
    </row>
    <row r="743" customFormat="1" ht="23.1" customHeight="1" spans="1:7">
      <c r="A743" s="380" t="s">
        <v>1355</v>
      </c>
      <c r="B743" s="366" t="s">
        <v>129</v>
      </c>
      <c r="C743" s="173"/>
      <c r="D743" s="173"/>
      <c r="E743" s="173"/>
      <c r="F743" s="361"/>
      <c r="G743" s="362"/>
    </row>
    <row r="744" customFormat="1" ht="23.1" customHeight="1" spans="1:7">
      <c r="A744" s="380" t="s">
        <v>1356</v>
      </c>
      <c r="B744" s="366" t="s">
        <v>131</v>
      </c>
      <c r="C744" s="173"/>
      <c r="D744" s="173"/>
      <c r="E744" s="173"/>
      <c r="F744" s="361"/>
      <c r="G744" s="362"/>
    </row>
    <row r="745" customFormat="1" ht="23.1" customHeight="1" spans="1:7">
      <c r="A745" s="380" t="s">
        <v>1357</v>
      </c>
      <c r="B745" s="366" t="s">
        <v>133</v>
      </c>
      <c r="C745" s="173"/>
      <c r="D745" s="173"/>
      <c r="E745" s="173"/>
      <c r="F745" s="361"/>
      <c r="G745" s="362"/>
    </row>
    <row r="746" customFormat="1" ht="23.1" customHeight="1" spans="1:7">
      <c r="A746" s="380" t="s">
        <v>1358</v>
      </c>
      <c r="B746" s="366" t="s">
        <v>1359</v>
      </c>
      <c r="C746" s="173"/>
      <c r="D746" s="173"/>
      <c r="E746" s="173"/>
      <c r="F746" s="361"/>
      <c r="G746" s="362"/>
    </row>
    <row r="747" customFormat="1" ht="23.1" customHeight="1" spans="1:7">
      <c r="A747" s="370">
        <v>21019</v>
      </c>
      <c r="B747" s="379" t="s">
        <v>1360</v>
      </c>
      <c r="C747" s="300"/>
      <c r="D747" s="300"/>
      <c r="E747" s="300"/>
      <c r="F747" s="361"/>
      <c r="G747" s="362"/>
    </row>
    <row r="748" customFormat="1" ht="23.1" customHeight="1" spans="1:7">
      <c r="A748" s="367">
        <v>2101901</v>
      </c>
      <c r="B748" s="368" t="s">
        <v>1361</v>
      </c>
      <c r="C748" s="190"/>
      <c r="D748" s="190"/>
      <c r="E748" s="190"/>
      <c r="F748" s="361"/>
      <c r="G748" s="362"/>
    </row>
    <row r="749" customFormat="1" ht="23.1" customHeight="1" spans="1:7">
      <c r="A749" s="367">
        <v>2101999</v>
      </c>
      <c r="B749" s="368" t="s">
        <v>1362</v>
      </c>
      <c r="C749" s="190"/>
      <c r="D749" s="190"/>
      <c r="E749" s="190"/>
      <c r="F749" s="361"/>
      <c r="G749" s="362"/>
    </row>
    <row r="750" ht="23.1" customHeight="1" spans="1:7">
      <c r="A750" s="370" t="s">
        <v>1363</v>
      </c>
      <c r="B750" s="371" t="s">
        <v>1364</v>
      </c>
      <c r="C750" s="300">
        <f>SUM(C751)</f>
        <v>453</v>
      </c>
      <c r="D750" s="300">
        <f>SUM(D751)</f>
        <v>18</v>
      </c>
      <c r="E750" s="300">
        <f>SUM(E751)</f>
        <v>10</v>
      </c>
      <c r="F750" s="361">
        <f>IF(ISERROR(E750/C750),,E750/C750)</f>
        <v>0.022075055187638</v>
      </c>
      <c r="G750" s="362">
        <f>E750/D750*100%</f>
        <v>0.555555555555556</v>
      </c>
    </row>
    <row r="751" s="356" customFormat="1" ht="23.1" customHeight="1" spans="1:7">
      <c r="A751" s="189" t="s">
        <v>1365</v>
      </c>
      <c r="B751" s="189" t="s">
        <v>1364</v>
      </c>
      <c r="C751" s="160">
        <v>453</v>
      </c>
      <c r="D751" s="160">
        <v>18</v>
      </c>
      <c r="E751" s="160">
        <v>10</v>
      </c>
      <c r="F751" s="361">
        <f>IF(ISERROR(E751/C751),,E751/C751)</f>
        <v>0.022075055187638</v>
      </c>
      <c r="G751" s="362">
        <f>E751/D751*100%</f>
        <v>0.555555555555556</v>
      </c>
    </row>
    <row r="752" ht="23.1" customHeight="1" spans="1:7">
      <c r="A752" s="157" t="s">
        <v>1366</v>
      </c>
      <c r="B752" s="157" t="s">
        <v>1367</v>
      </c>
      <c r="C752" s="158">
        <f>SUM(C753,C763,C767,C776,C783,C790,C796,C799,C802,C803,C804,C810,C812,C813,C824)</f>
        <v>2630</v>
      </c>
      <c r="D752" s="158">
        <f>SUM(D753,D763,D767,D776,D783,D790,D796,D799,D802,D803,D804,D810,D812,D813,D824)</f>
        <v>2407</v>
      </c>
      <c r="E752" s="158">
        <f>SUM(E753,E763,E767,E776,E783,E790,E796,E799,E802,E803,E804,E810,E812,E813,E824)</f>
        <v>2387</v>
      </c>
      <c r="F752" s="361">
        <f>IF(ISERROR(E752/C752),,E752/C752)</f>
        <v>0.907604562737643</v>
      </c>
      <c r="G752" s="362">
        <f>E752/D752*100%</f>
        <v>0.991690901537183</v>
      </c>
    </row>
    <row r="753" ht="23.1" customHeight="1" spans="1:7">
      <c r="A753" s="157" t="s">
        <v>1368</v>
      </c>
      <c r="B753" s="363" t="s">
        <v>1369</v>
      </c>
      <c r="C753" s="158">
        <f>SUM(C754:C762)</f>
        <v>0</v>
      </c>
      <c r="D753" s="158">
        <f>SUM(D754:D762)</f>
        <v>19</v>
      </c>
      <c r="E753" s="158">
        <f>SUM(E754:E762)</f>
        <v>20</v>
      </c>
      <c r="F753" s="361">
        <f>IF(ISERROR(E753/C753),,E753/C753)</f>
        <v>0</v>
      </c>
      <c r="G753" s="362">
        <f>E753/D753*100%</f>
        <v>1.05263157894737</v>
      </c>
    </row>
    <row r="754" ht="23.1" customHeight="1" spans="1:7">
      <c r="A754" s="189" t="s">
        <v>1370</v>
      </c>
      <c r="B754" s="189" t="s">
        <v>129</v>
      </c>
      <c r="C754" s="160" t="s">
        <v>47</v>
      </c>
      <c r="D754" s="160">
        <v>19</v>
      </c>
      <c r="E754" s="160">
        <v>20</v>
      </c>
      <c r="F754" s="361">
        <f>IF(ISERROR(E754/C754),,E754/C754)</f>
        <v>0</v>
      </c>
      <c r="G754" s="362">
        <f>E754/D754*100%</f>
        <v>1.05263157894737</v>
      </c>
    </row>
    <row r="755" ht="23.1" customHeight="1" spans="1:7">
      <c r="A755" s="189" t="s">
        <v>1371</v>
      </c>
      <c r="B755" s="189" t="s">
        <v>131</v>
      </c>
      <c r="C755" s="160" t="s">
        <v>47</v>
      </c>
      <c r="D755" s="160" t="s">
        <v>47</v>
      </c>
      <c r="E755" s="160" t="s">
        <v>47</v>
      </c>
      <c r="F755" s="361"/>
      <c r="G755" s="362"/>
    </row>
    <row r="756" ht="23.1" customHeight="1" spans="1:7">
      <c r="A756" s="189" t="s">
        <v>1372</v>
      </c>
      <c r="B756" s="189" t="s">
        <v>133</v>
      </c>
      <c r="C756" s="160" t="s">
        <v>47</v>
      </c>
      <c r="D756" s="160" t="s">
        <v>47</v>
      </c>
      <c r="E756" s="160" t="s">
        <v>47</v>
      </c>
      <c r="F756" s="361"/>
      <c r="G756" s="362"/>
    </row>
    <row r="757" ht="23.1" customHeight="1" spans="1:7">
      <c r="A757" s="189" t="s">
        <v>1373</v>
      </c>
      <c r="B757" s="189" t="s">
        <v>1374</v>
      </c>
      <c r="C757" s="160" t="s">
        <v>47</v>
      </c>
      <c r="D757" s="160" t="s">
        <v>47</v>
      </c>
      <c r="E757" s="160" t="s">
        <v>47</v>
      </c>
      <c r="F757" s="361"/>
      <c r="G757" s="362"/>
    </row>
    <row r="758" ht="23.1" customHeight="1" spans="1:7">
      <c r="A758" s="189" t="s">
        <v>1375</v>
      </c>
      <c r="B758" s="189" t="s">
        <v>1376</v>
      </c>
      <c r="C758" s="160" t="s">
        <v>47</v>
      </c>
      <c r="D758" s="160" t="s">
        <v>47</v>
      </c>
      <c r="E758" s="160" t="s">
        <v>47</v>
      </c>
      <c r="F758" s="361"/>
      <c r="G758" s="362"/>
    </row>
    <row r="759" ht="23.1" customHeight="1" spans="1:7">
      <c r="A759" s="189" t="s">
        <v>1377</v>
      </c>
      <c r="B759" s="189" t="s">
        <v>1378</v>
      </c>
      <c r="C759" s="160" t="s">
        <v>47</v>
      </c>
      <c r="D759" s="160" t="s">
        <v>47</v>
      </c>
      <c r="E759" s="160" t="s">
        <v>47</v>
      </c>
      <c r="F759" s="361"/>
      <c r="G759" s="362"/>
    </row>
    <row r="760" ht="23.1" customHeight="1" spans="1:7">
      <c r="A760" s="189" t="s">
        <v>1379</v>
      </c>
      <c r="B760" s="189" t="s">
        <v>1380</v>
      </c>
      <c r="C760" s="160" t="s">
        <v>47</v>
      </c>
      <c r="D760" s="160" t="s">
        <v>47</v>
      </c>
      <c r="E760" s="160" t="s">
        <v>47</v>
      </c>
      <c r="F760" s="361"/>
      <c r="G760" s="362"/>
    </row>
    <row r="761" ht="23.1" customHeight="1" spans="1:7">
      <c r="A761" s="189" t="s">
        <v>1381</v>
      </c>
      <c r="B761" s="189" t="s">
        <v>1382</v>
      </c>
      <c r="C761" s="160" t="s">
        <v>47</v>
      </c>
      <c r="D761" s="160" t="s">
        <v>47</v>
      </c>
      <c r="E761" s="160" t="s">
        <v>47</v>
      </c>
      <c r="F761" s="361"/>
      <c r="G761" s="362"/>
    </row>
    <row r="762" ht="23.1" customHeight="1" spans="1:7">
      <c r="A762" s="189" t="s">
        <v>1383</v>
      </c>
      <c r="B762" s="189" t="s">
        <v>1384</v>
      </c>
      <c r="C762" s="160" t="s">
        <v>47</v>
      </c>
      <c r="D762" s="160" t="s">
        <v>47</v>
      </c>
      <c r="E762" s="160" t="s">
        <v>47</v>
      </c>
      <c r="F762" s="361"/>
      <c r="G762" s="362"/>
    </row>
    <row r="763" ht="23.1" customHeight="1" spans="1:7">
      <c r="A763" s="157" t="s">
        <v>1385</v>
      </c>
      <c r="B763" s="363" t="s">
        <v>1386</v>
      </c>
      <c r="C763" s="158">
        <f>SUM(C764:C766)</f>
        <v>6</v>
      </c>
      <c r="D763" s="158">
        <f>SUM(D764:D766)</f>
        <v>6</v>
      </c>
      <c r="E763" s="158">
        <f>SUM(E764:E766)</f>
        <v>0</v>
      </c>
      <c r="F763" s="361">
        <f>IF(ISERROR(E763/C763),,E763/C763)</f>
        <v>0</v>
      </c>
      <c r="G763" s="362">
        <f>E763/D763*100%</f>
        <v>0</v>
      </c>
    </row>
    <row r="764" ht="23.1" customHeight="1" spans="1:7">
      <c r="A764" s="189" t="s">
        <v>1387</v>
      </c>
      <c r="B764" s="189" t="s">
        <v>1388</v>
      </c>
      <c r="C764" s="160" t="s">
        <v>47</v>
      </c>
      <c r="D764" s="160" t="s">
        <v>47</v>
      </c>
      <c r="E764" s="160" t="s">
        <v>47</v>
      </c>
      <c r="F764" s="361"/>
      <c r="G764" s="362"/>
    </row>
    <row r="765" ht="23.1" customHeight="1" spans="1:7">
      <c r="A765" s="189" t="s">
        <v>1389</v>
      </c>
      <c r="B765" s="189" t="s">
        <v>1390</v>
      </c>
      <c r="C765" s="160" t="s">
        <v>47</v>
      </c>
      <c r="D765" s="160" t="s">
        <v>47</v>
      </c>
      <c r="E765" s="160" t="s">
        <v>47</v>
      </c>
      <c r="F765" s="361"/>
      <c r="G765" s="362"/>
    </row>
    <row r="766" ht="23.1" customHeight="1" spans="1:7">
      <c r="A766" s="189" t="s">
        <v>1391</v>
      </c>
      <c r="B766" s="189" t="s">
        <v>1392</v>
      </c>
      <c r="C766" s="160">
        <v>6</v>
      </c>
      <c r="D766" s="160">
        <v>6</v>
      </c>
      <c r="E766" s="160" t="s">
        <v>47</v>
      </c>
      <c r="F766" s="361">
        <f>IF(ISERROR(E766/C766),,E766/C766)</f>
        <v>0</v>
      </c>
      <c r="G766" s="362"/>
    </row>
    <row r="767" ht="23.1" customHeight="1" spans="1:7">
      <c r="A767" s="157" t="s">
        <v>1393</v>
      </c>
      <c r="B767" s="363" t="s">
        <v>1394</v>
      </c>
      <c r="C767" s="158">
        <f>SUM(C768:C775)</f>
        <v>420</v>
      </c>
      <c r="D767" s="158">
        <f>SUM(D768:D775)</f>
        <v>196</v>
      </c>
      <c r="E767" s="158">
        <f>SUM(E768:E775)</f>
        <v>360</v>
      </c>
      <c r="F767" s="361">
        <f>IF(ISERROR(E767/C767),,E767/C767)</f>
        <v>0.857142857142857</v>
      </c>
      <c r="G767" s="362">
        <f>E767/D767*100%</f>
        <v>1.83673469387755</v>
      </c>
    </row>
    <row r="768" ht="23.1" customHeight="1" spans="1:7">
      <c r="A768" s="189" t="s">
        <v>1395</v>
      </c>
      <c r="B768" s="189" t="s">
        <v>1396</v>
      </c>
      <c r="C768" s="160" t="s">
        <v>47</v>
      </c>
      <c r="D768" s="160" t="s">
        <v>47</v>
      </c>
      <c r="E768" s="160" t="s">
        <v>47</v>
      </c>
      <c r="F768" s="361"/>
      <c r="G768" s="362"/>
    </row>
    <row r="769" ht="23.1" customHeight="1" spans="1:7">
      <c r="A769" s="189" t="s">
        <v>1397</v>
      </c>
      <c r="B769" s="189" t="s">
        <v>1398</v>
      </c>
      <c r="C769" s="160" t="s">
        <v>47</v>
      </c>
      <c r="D769" s="160" t="s">
        <v>47</v>
      </c>
      <c r="E769" s="160" t="s">
        <v>47</v>
      </c>
      <c r="F769" s="361"/>
      <c r="G769" s="362"/>
    </row>
    <row r="770" ht="23.1" customHeight="1" spans="1:7">
      <c r="A770" s="189" t="s">
        <v>1399</v>
      </c>
      <c r="B770" s="189" t="s">
        <v>1400</v>
      </c>
      <c r="C770" s="160" t="s">
        <v>47</v>
      </c>
      <c r="D770" s="160" t="s">
        <v>47</v>
      </c>
      <c r="E770" s="160" t="s">
        <v>47</v>
      </c>
      <c r="F770" s="361"/>
      <c r="G770" s="362"/>
    </row>
    <row r="771" ht="23.1" customHeight="1" spans="1:7">
      <c r="A771" s="189" t="s">
        <v>1401</v>
      </c>
      <c r="B771" s="189" t="s">
        <v>1402</v>
      </c>
      <c r="C771" s="160" t="s">
        <v>47</v>
      </c>
      <c r="D771" s="160" t="s">
        <v>47</v>
      </c>
      <c r="E771" s="160" t="s">
        <v>47</v>
      </c>
      <c r="F771" s="361"/>
      <c r="G771" s="362"/>
    </row>
    <row r="772" ht="23.1" customHeight="1" spans="1:7">
      <c r="A772" s="189" t="s">
        <v>1403</v>
      </c>
      <c r="B772" s="189" t="s">
        <v>1404</v>
      </c>
      <c r="C772" s="160" t="s">
        <v>47</v>
      </c>
      <c r="D772" s="160" t="s">
        <v>47</v>
      </c>
      <c r="E772" s="160" t="s">
        <v>47</v>
      </c>
      <c r="F772" s="361"/>
      <c r="G772" s="362"/>
    </row>
    <row r="773" ht="23.1" customHeight="1" spans="1:7">
      <c r="A773" s="189" t="s">
        <v>1405</v>
      </c>
      <c r="B773" s="189" t="s">
        <v>1406</v>
      </c>
      <c r="C773" s="160" t="s">
        <v>47</v>
      </c>
      <c r="D773" s="160" t="s">
        <v>47</v>
      </c>
      <c r="E773" s="160" t="s">
        <v>47</v>
      </c>
      <c r="F773" s="361"/>
      <c r="G773" s="362"/>
    </row>
    <row r="774" ht="23.1" customHeight="1" spans="1:7">
      <c r="A774" s="189" t="s">
        <v>1407</v>
      </c>
      <c r="B774" s="189" t="s">
        <v>1408</v>
      </c>
      <c r="C774" s="160" t="s">
        <v>47</v>
      </c>
      <c r="D774" s="160" t="s">
        <v>47</v>
      </c>
      <c r="E774" s="160" t="s">
        <v>47</v>
      </c>
      <c r="F774" s="361"/>
      <c r="G774" s="362"/>
    </row>
    <row r="775" ht="23.1" customHeight="1" spans="1:7">
      <c r="A775" s="189" t="s">
        <v>1409</v>
      </c>
      <c r="B775" s="189" t="s">
        <v>1410</v>
      </c>
      <c r="C775" s="160">
        <v>420</v>
      </c>
      <c r="D775" s="160">
        <v>196</v>
      </c>
      <c r="E775" s="160">
        <v>360</v>
      </c>
      <c r="F775" s="361">
        <f>IF(ISERROR(E775/C775),,E775/C775)</f>
        <v>0.857142857142857</v>
      </c>
      <c r="G775" s="362">
        <f>E775/D775*100%</f>
        <v>1.83673469387755</v>
      </c>
    </row>
    <row r="776" ht="23.1" customHeight="1" spans="1:7">
      <c r="A776" s="157" t="s">
        <v>1411</v>
      </c>
      <c r="B776" s="363" t="s">
        <v>1412</v>
      </c>
      <c r="C776" s="158">
        <f>SUM(C777:C782)</f>
        <v>305</v>
      </c>
      <c r="D776" s="158">
        <f>SUM(D777:D782)</f>
        <v>2155</v>
      </c>
      <c r="E776" s="158">
        <f>SUM(E777:E782)</f>
        <v>1939</v>
      </c>
      <c r="F776" s="361">
        <f>IF(ISERROR(E776/C776),,E776/C776)</f>
        <v>6.35737704918033</v>
      </c>
      <c r="G776" s="362">
        <f>E776/D776*100%</f>
        <v>0.899767981438515</v>
      </c>
    </row>
    <row r="777" ht="23.1" customHeight="1" spans="1:7">
      <c r="A777" s="189" t="s">
        <v>1413</v>
      </c>
      <c r="B777" s="189" t="s">
        <v>1414</v>
      </c>
      <c r="C777" s="160">
        <v>89</v>
      </c>
      <c r="D777" s="160">
        <v>1939</v>
      </c>
      <c r="E777" s="160">
        <v>1939</v>
      </c>
      <c r="F777" s="361">
        <f>IF(ISERROR(E777/C777),,E777/C777)</f>
        <v>21.7865168539326</v>
      </c>
      <c r="G777" s="362">
        <f>E777/D777*100%</f>
        <v>1</v>
      </c>
    </row>
    <row r="778" ht="23.1" customHeight="1" spans="1:7">
      <c r="A778" s="189" t="s">
        <v>1415</v>
      </c>
      <c r="B778" s="189" t="s">
        <v>1416</v>
      </c>
      <c r="C778" s="160">
        <v>200</v>
      </c>
      <c r="D778" s="160">
        <v>200</v>
      </c>
      <c r="E778" s="160" t="s">
        <v>47</v>
      </c>
      <c r="F778" s="361">
        <f>IF(ISERROR(E778/C778),,E778/C778)</f>
        <v>0</v>
      </c>
      <c r="G778" s="362"/>
    </row>
    <row r="779" ht="23.1" customHeight="1" spans="1:7">
      <c r="A779" s="189" t="s">
        <v>1417</v>
      </c>
      <c r="B779" s="189" t="s">
        <v>1418</v>
      </c>
      <c r="C779" s="160" t="s">
        <v>47</v>
      </c>
      <c r="D779" s="160" t="s">
        <v>47</v>
      </c>
      <c r="E779" s="160" t="s">
        <v>47</v>
      </c>
      <c r="F779" s="361"/>
      <c r="G779" s="362"/>
    </row>
    <row r="780" ht="23.1" customHeight="1" spans="1:7">
      <c r="A780" s="189" t="s">
        <v>1419</v>
      </c>
      <c r="B780" s="189" t="s">
        <v>1420</v>
      </c>
      <c r="C780" s="160" t="s">
        <v>47</v>
      </c>
      <c r="D780" s="160" t="s">
        <v>47</v>
      </c>
      <c r="E780" s="160" t="s">
        <v>47</v>
      </c>
      <c r="F780" s="361"/>
      <c r="G780" s="362"/>
    </row>
    <row r="781" ht="23.1" customHeight="1" spans="1:7">
      <c r="A781" s="189" t="s">
        <v>1421</v>
      </c>
      <c r="B781" s="189" t="s">
        <v>1422</v>
      </c>
      <c r="C781" s="160" t="s">
        <v>47</v>
      </c>
      <c r="D781" s="160" t="s">
        <v>47</v>
      </c>
      <c r="E781" s="160" t="s">
        <v>47</v>
      </c>
      <c r="F781" s="361"/>
      <c r="G781" s="362"/>
    </row>
    <row r="782" ht="23.1" customHeight="1" spans="1:7">
      <c r="A782" s="189" t="s">
        <v>1423</v>
      </c>
      <c r="B782" s="189" t="s">
        <v>1424</v>
      </c>
      <c r="C782" s="160">
        <v>16</v>
      </c>
      <c r="D782" s="160">
        <v>16</v>
      </c>
      <c r="E782" s="160" t="s">
        <v>47</v>
      </c>
      <c r="F782" s="361">
        <f>IF(ISERROR(E782/C782),,E782/C782)</f>
        <v>0</v>
      </c>
      <c r="G782" s="362"/>
    </row>
    <row r="783" ht="23.1" customHeight="1" spans="1:7">
      <c r="A783" s="157" t="s">
        <v>1425</v>
      </c>
      <c r="B783" s="363" t="s">
        <v>1426</v>
      </c>
      <c r="C783" s="158">
        <f>SUM(C784:C789)</f>
        <v>1899</v>
      </c>
      <c r="D783" s="158">
        <f>SUM(D784:D789)</f>
        <v>31</v>
      </c>
      <c r="E783" s="158">
        <f>SUM(E784:E789)</f>
        <v>68</v>
      </c>
      <c r="F783" s="361">
        <f>IF(ISERROR(E783/C783),,E783/C783)</f>
        <v>0.0358083201685097</v>
      </c>
      <c r="G783" s="362">
        <f>E783/D783*100%</f>
        <v>2.19354838709677</v>
      </c>
    </row>
    <row r="784" ht="23.1" customHeight="1" spans="1:7">
      <c r="A784" s="189" t="s">
        <v>1427</v>
      </c>
      <c r="B784" s="189" t="s">
        <v>1428</v>
      </c>
      <c r="C784" s="160">
        <v>1851</v>
      </c>
      <c r="D784" s="160" t="s">
        <v>47</v>
      </c>
      <c r="E784" s="160">
        <v>37</v>
      </c>
      <c r="F784" s="361">
        <f>IF(ISERROR(E784/C784),,E784/C784)</f>
        <v>0.0199891950297137</v>
      </c>
      <c r="G784" s="362"/>
    </row>
    <row r="785" ht="23.1" customHeight="1" spans="1:7">
      <c r="A785" s="189" t="s">
        <v>1429</v>
      </c>
      <c r="B785" s="189" t="s">
        <v>1430</v>
      </c>
      <c r="C785" s="160">
        <v>48</v>
      </c>
      <c r="D785" s="160">
        <v>31</v>
      </c>
      <c r="E785" s="160">
        <v>31</v>
      </c>
      <c r="F785" s="361">
        <f>IF(ISERROR(E785/C785),,E785/C785)</f>
        <v>0.645833333333333</v>
      </c>
      <c r="G785" s="362">
        <f>E785/D785*100%</f>
        <v>1</v>
      </c>
    </row>
    <row r="786" ht="23.1" customHeight="1" spans="1:7">
      <c r="A786" s="189" t="s">
        <v>1431</v>
      </c>
      <c r="B786" s="189" t="s">
        <v>1432</v>
      </c>
      <c r="C786" s="160" t="s">
        <v>47</v>
      </c>
      <c r="D786" s="160" t="s">
        <v>47</v>
      </c>
      <c r="E786" s="160" t="s">
        <v>47</v>
      </c>
      <c r="F786" s="361"/>
      <c r="G786" s="362"/>
    </row>
    <row r="787" ht="23.1" customHeight="1" spans="1:7">
      <c r="A787" s="189" t="s">
        <v>1433</v>
      </c>
      <c r="B787" s="189" t="s">
        <v>1434</v>
      </c>
      <c r="C787" s="160" t="s">
        <v>47</v>
      </c>
      <c r="D787" s="160" t="s">
        <v>47</v>
      </c>
      <c r="E787" s="160" t="s">
        <v>47</v>
      </c>
      <c r="F787" s="361"/>
      <c r="G787" s="362"/>
    </row>
    <row r="788" ht="23.1" customHeight="1" spans="1:7">
      <c r="A788" s="189" t="s">
        <v>1435</v>
      </c>
      <c r="B788" s="189" t="s">
        <v>1436</v>
      </c>
      <c r="C788" s="160" t="s">
        <v>47</v>
      </c>
      <c r="D788" s="160" t="s">
        <v>47</v>
      </c>
      <c r="E788" s="160" t="s">
        <v>47</v>
      </c>
      <c r="F788" s="361"/>
      <c r="G788" s="362"/>
    </row>
    <row r="789" ht="23.1" customHeight="1" spans="1:7">
      <c r="A789" s="189" t="s">
        <v>1437</v>
      </c>
      <c r="B789" s="189" t="s">
        <v>1438</v>
      </c>
      <c r="C789" s="160" t="s">
        <v>47</v>
      </c>
      <c r="D789" s="160" t="s">
        <v>47</v>
      </c>
      <c r="E789" s="160" t="s">
        <v>47</v>
      </c>
      <c r="F789" s="361"/>
      <c r="G789" s="362"/>
    </row>
    <row r="790" ht="23.1" customHeight="1" spans="1:7">
      <c r="A790" s="157" t="s">
        <v>1439</v>
      </c>
      <c r="B790" s="363" t="s">
        <v>1440</v>
      </c>
      <c r="C790" s="158">
        <f>SUM(C791:C795)</f>
        <v>0</v>
      </c>
      <c r="D790" s="158">
        <f>SUM(D791:D795)</f>
        <v>0</v>
      </c>
      <c r="E790" s="158">
        <f>SUM(E791:E795)</f>
        <v>0</v>
      </c>
      <c r="F790" s="361">
        <f>IF(ISERROR(E790/C790),,E790/C790)</f>
        <v>0</v>
      </c>
      <c r="G790" s="362"/>
    </row>
    <row r="791" ht="23.1" customHeight="1" spans="1:7">
      <c r="A791" s="189" t="s">
        <v>1441</v>
      </c>
      <c r="B791" s="189" t="s">
        <v>1442</v>
      </c>
      <c r="C791" s="160"/>
      <c r="D791" s="160"/>
      <c r="E791" s="160"/>
      <c r="F791" s="361"/>
      <c r="G791" s="362"/>
    </row>
    <row r="792" ht="23.1" customHeight="1" spans="1:7">
      <c r="A792" s="189" t="s">
        <v>1443</v>
      </c>
      <c r="B792" s="189" t="s">
        <v>1444</v>
      </c>
      <c r="C792" s="160"/>
      <c r="D792" s="160"/>
      <c r="E792" s="160"/>
      <c r="F792" s="361"/>
      <c r="G792" s="362"/>
    </row>
    <row r="793" ht="23.1" customHeight="1" spans="1:7">
      <c r="A793" s="189" t="s">
        <v>1445</v>
      </c>
      <c r="B793" s="189" t="s">
        <v>1446</v>
      </c>
      <c r="C793" s="160"/>
      <c r="D793" s="160"/>
      <c r="E793" s="160"/>
      <c r="F793" s="361"/>
      <c r="G793" s="362"/>
    </row>
    <row r="794" ht="23.1" customHeight="1" spans="1:7">
      <c r="A794" s="189" t="s">
        <v>1447</v>
      </c>
      <c r="B794" s="189" t="s">
        <v>1448</v>
      </c>
      <c r="C794" s="160"/>
      <c r="D794" s="160"/>
      <c r="E794" s="160"/>
      <c r="F794" s="361"/>
      <c r="G794" s="362"/>
    </row>
    <row r="795" ht="23.1" customHeight="1" spans="1:7">
      <c r="A795" s="189" t="s">
        <v>1449</v>
      </c>
      <c r="B795" s="189" t="s">
        <v>1450</v>
      </c>
      <c r="C795" s="160"/>
      <c r="D795" s="160"/>
      <c r="E795" s="160"/>
      <c r="F795" s="361"/>
      <c r="G795" s="362"/>
    </row>
    <row r="796" ht="23.1" customHeight="1" spans="1:7">
      <c r="A796" s="157" t="s">
        <v>1451</v>
      </c>
      <c r="B796" s="363" t="s">
        <v>1452</v>
      </c>
      <c r="C796" s="158">
        <f>SUM(C797:C798)</f>
        <v>0</v>
      </c>
      <c r="D796" s="158">
        <f>SUM(D797:D798)</f>
        <v>0</v>
      </c>
      <c r="E796" s="158">
        <f>SUM(E797:E798)</f>
        <v>0</v>
      </c>
      <c r="F796" s="361">
        <f>IF(ISERROR(E796/C796),,E796/C796)</f>
        <v>0</v>
      </c>
      <c r="G796" s="362">
        <v>0</v>
      </c>
    </row>
    <row r="797" ht="23.1" customHeight="1" spans="1:7">
      <c r="A797" s="189" t="s">
        <v>1453</v>
      </c>
      <c r="B797" s="189" t="s">
        <v>1454</v>
      </c>
      <c r="C797" s="160"/>
      <c r="D797" s="160"/>
      <c r="E797" s="160"/>
      <c r="F797" s="361"/>
      <c r="G797" s="362"/>
    </row>
    <row r="798" ht="23.1" customHeight="1" spans="1:7">
      <c r="A798" s="189" t="s">
        <v>1455</v>
      </c>
      <c r="B798" s="189" t="s">
        <v>1456</v>
      </c>
      <c r="C798" s="160"/>
      <c r="D798" s="160"/>
      <c r="E798" s="160"/>
      <c r="F798" s="361"/>
      <c r="G798" s="362"/>
    </row>
    <row r="799" ht="23.1" customHeight="1" spans="1:7">
      <c r="A799" s="157" t="s">
        <v>1457</v>
      </c>
      <c r="B799" s="363" t="s">
        <v>1458</v>
      </c>
      <c r="C799" s="158">
        <f>SUM(C800:C801)</f>
        <v>0</v>
      </c>
      <c r="D799" s="158">
        <f>SUM(D800:D801)</f>
        <v>0</v>
      </c>
      <c r="E799" s="158">
        <f>SUM(E800:E801)</f>
        <v>0</v>
      </c>
      <c r="F799" s="361">
        <f>IF(ISERROR(E799/C799),,E799/C799)</f>
        <v>0</v>
      </c>
      <c r="G799" s="362">
        <v>0</v>
      </c>
    </row>
    <row r="800" ht="23.1" customHeight="1" spans="1:7">
      <c r="A800" s="189" t="s">
        <v>1459</v>
      </c>
      <c r="B800" s="189" t="s">
        <v>1460</v>
      </c>
      <c r="C800" s="160"/>
      <c r="D800" s="160"/>
      <c r="E800" s="160"/>
      <c r="F800" s="361"/>
      <c r="G800" s="362"/>
    </row>
    <row r="801" ht="23.1" customHeight="1" spans="1:7">
      <c r="A801" s="189" t="s">
        <v>1461</v>
      </c>
      <c r="B801" s="189" t="s">
        <v>1462</v>
      </c>
      <c r="C801" s="160"/>
      <c r="D801" s="160"/>
      <c r="E801" s="160"/>
      <c r="F801" s="361"/>
      <c r="G801" s="362"/>
    </row>
    <row r="802" ht="23.1" customHeight="1" spans="1:7">
      <c r="A802" s="189" t="s">
        <v>1463</v>
      </c>
      <c r="B802" s="189" t="s">
        <v>1464</v>
      </c>
      <c r="C802" s="160"/>
      <c r="D802" s="160"/>
      <c r="E802" s="160"/>
      <c r="F802" s="361"/>
      <c r="G802" s="362"/>
    </row>
    <row r="803" ht="23.1" customHeight="1" spans="1:7">
      <c r="A803" s="189" t="s">
        <v>1465</v>
      </c>
      <c r="B803" s="189" t="s">
        <v>1466</v>
      </c>
      <c r="C803" s="160"/>
      <c r="D803" s="160"/>
      <c r="E803" s="160"/>
      <c r="F803" s="361"/>
      <c r="G803" s="362"/>
    </row>
    <row r="804" ht="23.1" customHeight="1" spans="1:7">
      <c r="A804" s="157" t="s">
        <v>1467</v>
      </c>
      <c r="B804" s="363" t="s">
        <v>1468</v>
      </c>
      <c r="C804" s="158">
        <f>SUM(C805:C809)</f>
        <v>0</v>
      </c>
      <c r="D804" s="158">
        <f>SUM(D805:D809)</f>
        <v>0</v>
      </c>
      <c r="E804" s="158">
        <f>SUM(E805:E809)</f>
        <v>0</v>
      </c>
      <c r="F804" s="361">
        <f>IF(ISERROR(E804/C804),,E804/C804)</f>
        <v>0</v>
      </c>
      <c r="G804" s="362">
        <v>0</v>
      </c>
    </row>
    <row r="805" ht="23.1" customHeight="1" spans="1:7">
      <c r="A805" s="189" t="s">
        <v>1469</v>
      </c>
      <c r="B805" s="189" t="s">
        <v>1470</v>
      </c>
      <c r="C805" s="160"/>
      <c r="D805" s="160"/>
      <c r="E805" s="160"/>
      <c r="F805" s="361"/>
      <c r="G805" s="362"/>
    </row>
    <row r="806" ht="23.1" customHeight="1" spans="1:7">
      <c r="A806" s="189" t="s">
        <v>1471</v>
      </c>
      <c r="B806" s="189" t="s">
        <v>1472</v>
      </c>
      <c r="C806" s="160"/>
      <c r="D806" s="160"/>
      <c r="E806" s="160"/>
      <c r="F806" s="361"/>
      <c r="G806" s="362"/>
    </row>
    <row r="807" ht="23.1" customHeight="1" spans="1:7">
      <c r="A807" s="189" t="s">
        <v>1473</v>
      </c>
      <c r="B807" s="189" t="s">
        <v>1474</v>
      </c>
      <c r="C807" s="160"/>
      <c r="D807" s="160"/>
      <c r="E807" s="160"/>
      <c r="F807" s="361"/>
      <c r="G807" s="362"/>
    </row>
    <row r="808" ht="23.1" customHeight="1" spans="1:7">
      <c r="A808" s="189" t="s">
        <v>1475</v>
      </c>
      <c r="B808" s="189" t="s">
        <v>1476</v>
      </c>
      <c r="C808" s="160"/>
      <c r="D808" s="160"/>
      <c r="E808" s="160"/>
      <c r="F808" s="361"/>
      <c r="G808" s="362"/>
    </row>
    <row r="809" ht="23.1" customHeight="1" spans="1:7">
      <c r="A809" s="189" t="s">
        <v>1477</v>
      </c>
      <c r="B809" s="189" t="s">
        <v>1478</v>
      </c>
      <c r="C809" s="160"/>
      <c r="D809" s="160"/>
      <c r="E809" s="160"/>
      <c r="F809" s="361"/>
      <c r="G809" s="362"/>
    </row>
    <row r="810" ht="23.1" customHeight="1" spans="1:7">
      <c r="A810" s="189" t="s">
        <v>1479</v>
      </c>
      <c r="B810" s="189" t="s">
        <v>1480</v>
      </c>
      <c r="C810" s="160"/>
      <c r="D810" s="160"/>
      <c r="E810" s="160"/>
      <c r="F810" s="361"/>
      <c r="G810" s="362"/>
    </row>
    <row r="811" ht="23.1" customHeight="1" spans="1:7">
      <c r="A811" s="189">
        <v>2111299</v>
      </c>
      <c r="B811" s="381" t="s">
        <v>1481</v>
      </c>
      <c r="C811" s="160"/>
      <c r="D811" s="160"/>
      <c r="E811" s="160"/>
      <c r="F811" s="361"/>
      <c r="G811" s="362"/>
    </row>
    <row r="812" ht="23.1" customHeight="1" spans="1:7">
      <c r="A812" s="189" t="s">
        <v>1482</v>
      </c>
      <c r="B812" s="189" t="s">
        <v>1483</v>
      </c>
      <c r="C812" s="160"/>
      <c r="D812" s="160"/>
      <c r="E812" s="160"/>
      <c r="F812" s="361"/>
      <c r="G812" s="362"/>
    </row>
    <row r="813" ht="23.1" customHeight="1" spans="1:7">
      <c r="A813" s="157" t="s">
        <v>1484</v>
      </c>
      <c r="B813" s="363" t="s">
        <v>1485</v>
      </c>
      <c r="C813" s="158">
        <f>SUM(C814:C823)</f>
        <v>0</v>
      </c>
      <c r="D813" s="158">
        <f>SUM(D814:D823)</f>
        <v>0</v>
      </c>
      <c r="E813" s="158">
        <f>SUM(E814:E823)</f>
        <v>0</v>
      </c>
      <c r="F813" s="361">
        <f>IF(ISERROR(E813/C813),,E813/C813)</f>
        <v>0</v>
      </c>
      <c r="G813" s="362">
        <v>0</v>
      </c>
    </row>
    <row r="814" ht="23.1" customHeight="1" spans="1:7">
      <c r="A814" s="189" t="s">
        <v>1486</v>
      </c>
      <c r="B814" s="189" t="s">
        <v>129</v>
      </c>
      <c r="C814" s="160"/>
      <c r="D814" s="160"/>
      <c r="E814" s="160"/>
      <c r="F814" s="361"/>
      <c r="G814" s="362"/>
    </row>
    <row r="815" ht="23.1" customHeight="1" spans="1:7">
      <c r="A815" s="189" t="s">
        <v>1487</v>
      </c>
      <c r="B815" s="189" t="s">
        <v>131</v>
      </c>
      <c r="C815" s="160"/>
      <c r="D815" s="160"/>
      <c r="E815" s="160"/>
      <c r="F815" s="361"/>
      <c r="G815" s="362"/>
    </row>
    <row r="816" ht="23.1" customHeight="1" spans="1:7">
      <c r="A816" s="189" t="s">
        <v>1488</v>
      </c>
      <c r="B816" s="189" t="s">
        <v>133</v>
      </c>
      <c r="C816" s="160"/>
      <c r="D816" s="160"/>
      <c r="E816" s="160"/>
      <c r="F816" s="361"/>
      <c r="G816" s="362"/>
    </row>
    <row r="817" ht="23.1" customHeight="1" spans="1:7">
      <c r="A817" s="189" t="s">
        <v>1489</v>
      </c>
      <c r="B817" s="189" t="s">
        <v>1490</v>
      </c>
      <c r="C817" s="160"/>
      <c r="D817" s="160"/>
      <c r="E817" s="160"/>
      <c r="F817" s="361"/>
      <c r="G817" s="362"/>
    </row>
    <row r="818" ht="23.1" customHeight="1" spans="1:7">
      <c r="A818" s="189" t="s">
        <v>1491</v>
      </c>
      <c r="B818" s="189" t="s">
        <v>1492</v>
      </c>
      <c r="C818" s="160"/>
      <c r="D818" s="160"/>
      <c r="E818" s="160"/>
      <c r="F818" s="361"/>
      <c r="G818" s="362"/>
    </row>
    <row r="819" ht="23.1" customHeight="1" spans="1:7">
      <c r="A819" s="189" t="s">
        <v>1493</v>
      </c>
      <c r="B819" s="189" t="s">
        <v>1494</v>
      </c>
      <c r="C819" s="160"/>
      <c r="D819" s="160"/>
      <c r="E819" s="160"/>
      <c r="F819" s="361"/>
      <c r="G819" s="362"/>
    </row>
    <row r="820" ht="23.1" customHeight="1" spans="1:7">
      <c r="A820" s="189" t="s">
        <v>1495</v>
      </c>
      <c r="B820" s="189" t="s">
        <v>230</v>
      </c>
      <c r="C820" s="160"/>
      <c r="D820" s="160"/>
      <c r="E820" s="160"/>
      <c r="F820" s="361"/>
      <c r="G820" s="362"/>
    </row>
    <row r="821" ht="23.1" customHeight="1" spans="1:7">
      <c r="A821" s="189" t="s">
        <v>1496</v>
      </c>
      <c r="B821" s="189" t="s">
        <v>1497</v>
      </c>
      <c r="C821" s="160"/>
      <c r="D821" s="160"/>
      <c r="E821" s="160"/>
      <c r="F821" s="361"/>
      <c r="G821" s="362"/>
    </row>
    <row r="822" ht="23.1" customHeight="1" spans="1:7">
      <c r="A822" s="189" t="s">
        <v>1498</v>
      </c>
      <c r="B822" s="189" t="s">
        <v>147</v>
      </c>
      <c r="C822" s="160"/>
      <c r="D822" s="160"/>
      <c r="E822" s="160"/>
      <c r="F822" s="361"/>
      <c r="G822" s="362"/>
    </row>
    <row r="823" ht="23.1" customHeight="1" spans="1:7">
      <c r="A823" s="189" t="s">
        <v>1499</v>
      </c>
      <c r="B823" s="189" t="s">
        <v>1500</v>
      </c>
      <c r="C823" s="160"/>
      <c r="D823" s="160"/>
      <c r="E823" s="160"/>
      <c r="F823" s="361"/>
      <c r="G823" s="362"/>
    </row>
    <row r="824" ht="23.1" customHeight="1" spans="1:7">
      <c r="A824" s="382" t="s">
        <v>1501</v>
      </c>
      <c r="B824" s="383" t="s">
        <v>1502</v>
      </c>
      <c r="C824" s="384">
        <f>SUM(C825)</f>
        <v>0</v>
      </c>
      <c r="D824" s="384">
        <f>SUM(D825)</f>
        <v>0</v>
      </c>
      <c r="E824" s="384">
        <f>SUM(E825)</f>
        <v>0</v>
      </c>
      <c r="F824" s="361">
        <f>IF(ISERROR(E824/C824),,E824/C824)</f>
        <v>0</v>
      </c>
      <c r="G824" s="362"/>
    </row>
    <row r="825" ht="23.1" customHeight="1" spans="1:7">
      <c r="A825" s="189" t="s">
        <v>1503</v>
      </c>
      <c r="B825" s="189" t="s">
        <v>1502</v>
      </c>
      <c r="C825" s="160"/>
      <c r="D825" s="160"/>
      <c r="E825" s="160"/>
      <c r="F825" s="361"/>
      <c r="G825" s="362"/>
    </row>
    <row r="826" ht="23.1" customHeight="1" spans="1:7">
      <c r="A826" s="157" t="s">
        <v>1504</v>
      </c>
      <c r="B826" s="157" t="s">
        <v>1505</v>
      </c>
      <c r="C826" s="158">
        <f>SUM(C827,C838,C839,C842,C844,C846)</f>
        <v>6785</v>
      </c>
      <c r="D826" s="158">
        <f>SUM(D827,D838,D839,D842,D844,D846)</f>
        <v>6010</v>
      </c>
      <c r="E826" s="158">
        <f>SUM(E827,E838,E839,E842,E844,E846)</f>
        <v>3956</v>
      </c>
      <c r="F826" s="361">
        <f>IF(ISERROR(E826/C826),,E826/C826)</f>
        <v>0.583050847457627</v>
      </c>
      <c r="G826" s="362">
        <f>E826/D826*100%</f>
        <v>0.658236272878536</v>
      </c>
    </row>
    <row r="827" ht="23.1" customHeight="1" spans="1:7">
      <c r="A827" s="157" t="s">
        <v>1506</v>
      </c>
      <c r="B827" s="363" t="s">
        <v>1507</v>
      </c>
      <c r="C827" s="158">
        <f>SUM(C828:C837)</f>
        <v>1565</v>
      </c>
      <c r="D827" s="158">
        <f>SUM(D828:D837)</f>
        <v>1938</v>
      </c>
      <c r="E827" s="158">
        <f>SUM(E828:E837)</f>
        <v>1408</v>
      </c>
      <c r="F827" s="361">
        <f>IF(ISERROR(E827/C827),,E827/C827)</f>
        <v>0.899680511182109</v>
      </c>
      <c r="G827" s="362">
        <f>E827/D827*100%</f>
        <v>0.726522187822497</v>
      </c>
    </row>
    <row r="828" ht="23.1" customHeight="1" spans="1:7">
      <c r="A828" s="189" t="s">
        <v>1508</v>
      </c>
      <c r="B828" s="189" t="s">
        <v>129</v>
      </c>
      <c r="C828" s="160">
        <v>1565</v>
      </c>
      <c r="D828" s="160">
        <v>1405</v>
      </c>
      <c r="E828" s="160">
        <v>1285</v>
      </c>
      <c r="F828" s="361">
        <f>IF(ISERROR(E828/C828),,E828/C828)</f>
        <v>0.821086261980831</v>
      </c>
      <c r="G828" s="362">
        <f>E828/D828*100%</f>
        <v>0.914590747330961</v>
      </c>
    </row>
    <row r="829" ht="23.1" customHeight="1" spans="1:7">
      <c r="A829" s="189" t="s">
        <v>1509</v>
      </c>
      <c r="B829" s="189" t="s">
        <v>131</v>
      </c>
      <c r="C829" s="160" t="s">
        <v>47</v>
      </c>
      <c r="D829" s="160" t="s">
        <v>47</v>
      </c>
      <c r="E829" s="160" t="s">
        <v>47</v>
      </c>
      <c r="F829" s="361"/>
      <c r="G829" s="362"/>
    </row>
    <row r="830" ht="23.1" customHeight="1" spans="1:7">
      <c r="A830" s="189" t="s">
        <v>1510</v>
      </c>
      <c r="B830" s="189" t="s">
        <v>133</v>
      </c>
      <c r="C830" s="160" t="s">
        <v>47</v>
      </c>
      <c r="D830" s="160" t="s">
        <v>47</v>
      </c>
      <c r="E830" s="160" t="s">
        <v>47</v>
      </c>
      <c r="F830" s="361"/>
      <c r="G830" s="362"/>
    </row>
    <row r="831" ht="23.1" customHeight="1" spans="1:7">
      <c r="A831" s="189" t="s">
        <v>1511</v>
      </c>
      <c r="B831" s="189" t="s">
        <v>1512</v>
      </c>
      <c r="C831" s="160" t="s">
        <v>47</v>
      </c>
      <c r="D831" s="160" t="s">
        <v>47</v>
      </c>
      <c r="E831" s="160" t="s">
        <v>47</v>
      </c>
      <c r="F831" s="361"/>
      <c r="G831" s="362"/>
    </row>
    <row r="832" ht="23.1" customHeight="1" spans="1:7">
      <c r="A832" s="189" t="s">
        <v>1513</v>
      </c>
      <c r="B832" s="189" t="s">
        <v>1514</v>
      </c>
      <c r="C832" s="160" t="s">
        <v>47</v>
      </c>
      <c r="D832" s="160" t="s">
        <v>47</v>
      </c>
      <c r="E832" s="160" t="s">
        <v>47</v>
      </c>
      <c r="F832" s="361"/>
      <c r="G832" s="362"/>
    </row>
    <row r="833" ht="23.1" customHeight="1" spans="1:7">
      <c r="A833" s="189" t="s">
        <v>1515</v>
      </c>
      <c r="B833" s="189" t="s">
        <v>1516</v>
      </c>
      <c r="C833" s="160" t="s">
        <v>47</v>
      </c>
      <c r="D833" s="160" t="s">
        <v>47</v>
      </c>
      <c r="E833" s="160" t="s">
        <v>47</v>
      </c>
      <c r="F833" s="361"/>
      <c r="G833" s="362"/>
    </row>
    <row r="834" ht="23.1" customHeight="1" spans="1:7">
      <c r="A834" s="189" t="s">
        <v>1517</v>
      </c>
      <c r="B834" s="189" t="s">
        <v>1518</v>
      </c>
      <c r="C834" s="160" t="s">
        <v>47</v>
      </c>
      <c r="D834" s="160" t="s">
        <v>47</v>
      </c>
      <c r="E834" s="160" t="s">
        <v>47</v>
      </c>
      <c r="F834" s="361"/>
      <c r="G834" s="362"/>
    </row>
    <row r="835" ht="23.1" customHeight="1" spans="1:7">
      <c r="A835" s="189" t="s">
        <v>1519</v>
      </c>
      <c r="B835" s="189" t="s">
        <v>1520</v>
      </c>
      <c r="C835" s="160" t="s">
        <v>47</v>
      </c>
      <c r="D835" s="160" t="s">
        <v>47</v>
      </c>
      <c r="E835" s="160" t="s">
        <v>47</v>
      </c>
      <c r="F835" s="361"/>
      <c r="G835" s="362"/>
    </row>
    <row r="836" ht="23.1" customHeight="1" spans="1:7">
      <c r="A836" s="189" t="s">
        <v>1521</v>
      </c>
      <c r="B836" s="189" t="s">
        <v>1522</v>
      </c>
      <c r="C836" s="160" t="s">
        <v>47</v>
      </c>
      <c r="D836" s="160" t="s">
        <v>47</v>
      </c>
      <c r="E836" s="160" t="s">
        <v>47</v>
      </c>
      <c r="F836" s="361"/>
      <c r="G836" s="362"/>
    </row>
    <row r="837" ht="23.1" customHeight="1" spans="1:7">
      <c r="A837" s="189" t="s">
        <v>1523</v>
      </c>
      <c r="B837" s="189" t="s">
        <v>1524</v>
      </c>
      <c r="C837" s="160" t="s">
        <v>47</v>
      </c>
      <c r="D837" s="160">
        <v>533</v>
      </c>
      <c r="E837" s="160">
        <v>123</v>
      </c>
      <c r="F837" s="361">
        <f>IF(ISERROR(E837/C837),,E837/C837)</f>
        <v>0</v>
      </c>
      <c r="G837" s="362">
        <f>E837/D837*100%</f>
        <v>0.230769230769231</v>
      </c>
    </row>
    <row r="838" ht="23.1" customHeight="1" spans="1:7">
      <c r="A838" s="189" t="s">
        <v>1525</v>
      </c>
      <c r="B838" s="189" t="s">
        <v>1526</v>
      </c>
      <c r="C838" s="160"/>
      <c r="D838" s="160"/>
      <c r="E838" s="160"/>
      <c r="F838" s="361"/>
      <c r="G838" s="362"/>
    </row>
    <row r="839" ht="23.1" customHeight="1" spans="1:7">
      <c r="A839" s="157" t="s">
        <v>1527</v>
      </c>
      <c r="B839" s="363" t="s">
        <v>1528</v>
      </c>
      <c r="C839" s="158">
        <f>SUM(C840:C841)</f>
        <v>2523</v>
      </c>
      <c r="D839" s="158">
        <f>SUM(D840:D841)</f>
        <v>734</v>
      </c>
      <c r="E839" s="158">
        <f>SUM(E840:E841)</f>
        <v>758</v>
      </c>
      <c r="F839" s="361">
        <f>IF(ISERROR(E839/C839),,E839/C839)</f>
        <v>0.300435988902101</v>
      </c>
      <c r="G839" s="362">
        <f>E839/D839*100%</f>
        <v>1.03269754768392</v>
      </c>
    </row>
    <row r="840" ht="23.1" customHeight="1" spans="1:7">
      <c r="A840" s="189" t="s">
        <v>1529</v>
      </c>
      <c r="B840" s="189" t="s">
        <v>1530</v>
      </c>
      <c r="C840" s="160" t="s">
        <v>47</v>
      </c>
      <c r="D840" s="160" t="s">
        <v>47</v>
      </c>
      <c r="E840" s="160" t="s">
        <v>47</v>
      </c>
      <c r="F840" s="361"/>
      <c r="G840" s="362"/>
    </row>
    <row r="841" ht="23.1" customHeight="1" spans="1:7">
      <c r="A841" s="189" t="s">
        <v>1531</v>
      </c>
      <c r="B841" s="189" t="s">
        <v>1532</v>
      </c>
      <c r="C841" s="160">
        <v>2523</v>
      </c>
      <c r="D841" s="160">
        <v>734</v>
      </c>
      <c r="E841" s="160">
        <v>758</v>
      </c>
      <c r="F841" s="361">
        <f>IF(ISERROR(E841/C841),,E841/C841)</f>
        <v>0.300435988902101</v>
      </c>
      <c r="G841" s="362">
        <f>E841/D841*100%</f>
        <v>1.03269754768392</v>
      </c>
    </row>
    <row r="842" s="130" customFormat="1" ht="23.1" customHeight="1" spans="1:7">
      <c r="A842" s="370" t="s">
        <v>1533</v>
      </c>
      <c r="B842" s="371" t="s">
        <v>1534</v>
      </c>
      <c r="C842" s="300">
        <f>SUM(C843)</f>
        <v>1500</v>
      </c>
      <c r="D842" s="300">
        <f>SUM(D843)</f>
        <v>1569</v>
      </c>
      <c r="E842" s="300">
        <f>SUM(E843)</f>
        <v>1520</v>
      </c>
      <c r="F842" s="361">
        <f>IF(ISERROR(E842/C842),,E842/C842)</f>
        <v>1.01333333333333</v>
      </c>
      <c r="G842" s="362">
        <f>E842/D842*100%</f>
        <v>0.968769917144678</v>
      </c>
    </row>
    <row r="843" s="356" customFormat="1" ht="23.1" customHeight="1" spans="1:7">
      <c r="A843" s="189" t="s">
        <v>1535</v>
      </c>
      <c r="B843" s="189" t="s">
        <v>1534</v>
      </c>
      <c r="C843" s="160">
        <v>1500</v>
      </c>
      <c r="D843" s="160">
        <v>1569</v>
      </c>
      <c r="E843" s="160">
        <v>1520</v>
      </c>
      <c r="F843" s="361">
        <f>IF(ISERROR(E843/C843),,E843/C843)</f>
        <v>1.01333333333333</v>
      </c>
      <c r="G843" s="362">
        <f>E843/D843*100%</f>
        <v>0.968769917144678</v>
      </c>
    </row>
    <row r="844" s="130" customFormat="1" ht="23.1" customHeight="1" spans="1:7">
      <c r="A844" s="370" t="s">
        <v>1536</v>
      </c>
      <c r="B844" s="371" t="s">
        <v>1537</v>
      </c>
      <c r="C844" s="300">
        <f>SUM(C845)</f>
        <v>0</v>
      </c>
      <c r="D844" s="300">
        <f>SUM(D845)</f>
        <v>0</v>
      </c>
      <c r="E844" s="300">
        <f>SUM(E845)</f>
        <v>0</v>
      </c>
      <c r="F844" s="361">
        <f>IF(ISERROR(E844/C844),,E844/C844)</f>
        <v>0</v>
      </c>
      <c r="G844" s="362">
        <v>0</v>
      </c>
    </row>
    <row r="845" s="356" customFormat="1" ht="23.1" customHeight="1" spans="1:7">
      <c r="A845" s="189" t="s">
        <v>1538</v>
      </c>
      <c r="B845" s="189" t="s">
        <v>1537</v>
      </c>
      <c r="C845" s="160"/>
      <c r="D845" s="160"/>
      <c r="E845" s="160"/>
      <c r="F845" s="361"/>
      <c r="G845" s="362"/>
    </row>
    <row r="846" s="130" customFormat="1" ht="23.1" customHeight="1" spans="1:7">
      <c r="A846" s="370" t="s">
        <v>1539</v>
      </c>
      <c r="B846" s="371" t="s">
        <v>1540</v>
      </c>
      <c r="C846" s="300">
        <f>SUM(C847)</f>
        <v>1197</v>
      </c>
      <c r="D846" s="300">
        <f>SUM(D847)</f>
        <v>1769</v>
      </c>
      <c r="E846" s="300">
        <f>SUM(E847)</f>
        <v>270</v>
      </c>
      <c r="F846" s="361">
        <f>IF(ISERROR(E846/C846),,E846/C846)</f>
        <v>0.225563909774436</v>
      </c>
      <c r="G846" s="362">
        <f>E846/D846*100%</f>
        <v>0.152628603730921</v>
      </c>
    </row>
    <row r="847" s="356" customFormat="1" ht="23.1" customHeight="1" spans="1:7">
      <c r="A847" s="189" t="s">
        <v>1541</v>
      </c>
      <c r="B847" s="189" t="s">
        <v>1540</v>
      </c>
      <c r="C847" s="160">
        <v>1197</v>
      </c>
      <c r="D847" s="160">
        <v>1769</v>
      </c>
      <c r="E847" s="160">
        <v>270</v>
      </c>
      <c r="F847" s="361">
        <f>IF(ISERROR(E847/C847),,E847/C847)</f>
        <v>0.225563909774436</v>
      </c>
      <c r="G847" s="362">
        <f>E847/D847*100%</f>
        <v>0.152628603730921</v>
      </c>
    </row>
    <row r="848" ht="23.1" customHeight="1" spans="1:7">
      <c r="A848" s="157" t="s">
        <v>1542</v>
      </c>
      <c r="B848" s="157" t="s">
        <v>1543</v>
      </c>
      <c r="C848" s="158">
        <f>SUM(C849,C875,C898,C926,C933,C939,C945,C948)</f>
        <v>50976</v>
      </c>
      <c r="D848" s="158">
        <f>SUM(D849,D875,D898,D926,D933,D939,D945,D948)</f>
        <v>47222</v>
      </c>
      <c r="E848" s="158">
        <f>SUM(E849,E875,E898,E926,E933,E939,E945,E948)</f>
        <v>33177</v>
      </c>
      <c r="F848" s="361">
        <f>IF(ISERROR(E848/C848),,E848/C848)</f>
        <v>0.650835687382298</v>
      </c>
      <c r="G848" s="362">
        <f>E848/D848*100%</f>
        <v>0.70257507094151</v>
      </c>
    </row>
    <row r="849" ht="23.1" customHeight="1" spans="1:7">
      <c r="A849" s="157" t="s">
        <v>1544</v>
      </c>
      <c r="B849" s="363" t="s">
        <v>1545</v>
      </c>
      <c r="C849" s="158">
        <f>SUM(C850:C874)</f>
        <v>8865</v>
      </c>
      <c r="D849" s="158">
        <f>SUM(D850:D874)</f>
        <v>5468</v>
      </c>
      <c r="E849" s="158">
        <f>SUM(E850:E874)</f>
        <v>7611</v>
      </c>
      <c r="F849" s="361">
        <f>IF(ISERROR(E849/C849),,E849/C849)</f>
        <v>0.858544839255499</v>
      </c>
      <c r="G849" s="362">
        <f>E849/D849*100%</f>
        <v>1.39191660570593</v>
      </c>
    </row>
    <row r="850" ht="23.1" customHeight="1" spans="1:7">
      <c r="A850" s="189" t="s">
        <v>1546</v>
      </c>
      <c r="B850" s="189" t="s">
        <v>129</v>
      </c>
      <c r="C850" s="160">
        <v>1258</v>
      </c>
      <c r="D850" s="160">
        <v>1244</v>
      </c>
      <c r="E850" s="160">
        <v>1220</v>
      </c>
      <c r="F850" s="361">
        <f>IF(ISERROR(E850/C850),,E850/C850)</f>
        <v>0.969793322734499</v>
      </c>
      <c r="G850" s="362">
        <f>E850/D850*100%</f>
        <v>0.980707395498392</v>
      </c>
    </row>
    <row r="851" ht="23.1" customHeight="1" spans="1:7">
      <c r="A851" s="189" t="s">
        <v>1547</v>
      </c>
      <c r="B851" s="189" t="s">
        <v>131</v>
      </c>
      <c r="C851" s="160" t="s">
        <v>47</v>
      </c>
      <c r="D851" s="160" t="s">
        <v>47</v>
      </c>
      <c r="E851" s="160" t="s">
        <v>47</v>
      </c>
      <c r="F851" s="361"/>
      <c r="G851" s="362"/>
    </row>
    <row r="852" ht="23.1" customHeight="1" spans="1:7">
      <c r="A852" s="189" t="s">
        <v>1548</v>
      </c>
      <c r="B852" s="189" t="s">
        <v>133</v>
      </c>
      <c r="C852" s="160" t="s">
        <v>47</v>
      </c>
      <c r="D852" s="160" t="s">
        <v>47</v>
      </c>
      <c r="E852" s="160" t="s">
        <v>47</v>
      </c>
      <c r="F852" s="361"/>
      <c r="G852" s="362"/>
    </row>
    <row r="853" ht="23.1" customHeight="1" spans="1:7">
      <c r="A853" s="189" t="s">
        <v>1549</v>
      </c>
      <c r="B853" s="189" t="s">
        <v>147</v>
      </c>
      <c r="C853" s="160" t="s">
        <v>47</v>
      </c>
      <c r="D853" s="160" t="s">
        <v>47</v>
      </c>
      <c r="E853" s="160" t="s">
        <v>47</v>
      </c>
      <c r="F853" s="361"/>
      <c r="G853" s="362"/>
    </row>
    <row r="854" ht="23.1" customHeight="1" spans="1:7">
      <c r="A854" s="189" t="s">
        <v>1550</v>
      </c>
      <c r="B854" s="189" t="s">
        <v>1551</v>
      </c>
      <c r="C854" s="160" t="s">
        <v>47</v>
      </c>
      <c r="D854" s="160" t="s">
        <v>47</v>
      </c>
      <c r="E854" s="160" t="s">
        <v>47</v>
      </c>
      <c r="F854" s="361"/>
      <c r="G854" s="362"/>
    </row>
    <row r="855" ht="23.1" customHeight="1" spans="1:7">
      <c r="A855" s="189" t="s">
        <v>1552</v>
      </c>
      <c r="B855" s="189" t="s">
        <v>1553</v>
      </c>
      <c r="C855" s="160">
        <v>138</v>
      </c>
      <c r="D855" s="160">
        <v>172</v>
      </c>
      <c r="E855" s="160">
        <v>88</v>
      </c>
      <c r="F855" s="361">
        <f>IF(ISERROR(E855/C855),,E855/C855)</f>
        <v>0.63768115942029</v>
      </c>
      <c r="G855" s="362">
        <f>E855/D855*100%</f>
        <v>0.511627906976744</v>
      </c>
    </row>
    <row r="856" ht="23.1" customHeight="1" spans="1:7">
      <c r="A856" s="189" t="s">
        <v>1554</v>
      </c>
      <c r="B856" s="189" t="s">
        <v>1555</v>
      </c>
      <c r="C856" s="160">
        <v>23</v>
      </c>
      <c r="D856" s="160">
        <v>43</v>
      </c>
      <c r="E856" s="160">
        <v>100</v>
      </c>
      <c r="F856" s="361">
        <f>IF(ISERROR(E856/C856),,E856/C856)</f>
        <v>4.34782608695652</v>
      </c>
      <c r="G856" s="362">
        <f>E856/D856*100%</f>
        <v>2.32558139534884</v>
      </c>
    </row>
    <row r="857" ht="23.1" customHeight="1" spans="1:7">
      <c r="A857" s="189" t="s">
        <v>1556</v>
      </c>
      <c r="B857" s="189" t="s">
        <v>1557</v>
      </c>
      <c r="C857" s="160">
        <v>5</v>
      </c>
      <c r="D857" s="160">
        <v>3</v>
      </c>
      <c r="E857" s="160" t="s">
        <v>47</v>
      </c>
      <c r="F857" s="361">
        <f>IF(ISERROR(E857/C857),,E857/C857)</f>
        <v>0</v>
      </c>
      <c r="G857" s="362"/>
    </row>
    <row r="858" ht="23.1" customHeight="1" spans="1:7">
      <c r="A858" s="189" t="s">
        <v>1558</v>
      </c>
      <c r="B858" s="189" t="s">
        <v>1559</v>
      </c>
      <c r="C858" s="160">
        <v>20</v>
      </c>
      <c r="D858" s="160" t="s">
        <v>47</v>
      </c>
      <c r="E858" s="160">
        <v>2</v>
      </c>
      <c r="F858" s="361">
        <f>IF(ISERROR(E858/C858),,E858/C858)</f>
        <v>0.1</v>
      </c>
      <c r="G858" s="362">
        <v>0</v>
      </c>
    </row>
    <row r="859" ht="23.1" customHeight="1" spans="1:7">
      <c r="A859" s="189" t="s">
        <v>1560</v>
      </c>
      <c r="B859" s="189" t="s">
        <v>1561</v>
      </c>
      <c r="C859" s="160" t="s">
        <v>47</v>
      </c>
      <c r="D859" s="160" t="s">
        <v>47</v>
      </c>
      <c r="E859" s="160" t="s">
        <v>47</v>
      </c>
      <c r="F859" s="361"/>
      <c r="G859" s="362"/>
    </row>
    <row r="860" ht="23.1" customHeight="1" spans="1:7">
      <c r="A860" s="189" t="s">
        <v>1562</v>
      </c>
      <c r="B860" s="189" t="s">
        <v>1563</v>
      </c>
      <c r="C860" s="160" t="s">
        <v>47</v>
      </c>
      <c r="D860" s="160" t="s">
        <v>47</v>
      </c>
      <c r="E860" s="160" t="s">
        <v>47</v>
      </c>
      <c r="F860" s="361"/>
      <c r="G860" s="362"/>
    </row>
    <row r="861" ht="23.1" customHeight="1" spans="1:7">
      <c r="A861" s="189" t="s">
        <v>1564</v>
      </c>
      <c r="B861" s="189" t="s">
        <v>1565</v>
      </c>
      <c r="C861" s="160" t="s">
        <v>47</v>
      </c>
      <c r="D861" s="160" t="s">
        <v>47</v>
      </c>
      <c r="E861" s="160" t="s">
        <v>47</v>
      </c>
      <c r="F861" s="361"/>
      <c r="G861" s="362"/>
    </row>
    <row r="862" ht="23.1" customHeight="1" spans="1:7">
      <c r="A862" s="189" t="s">
        <v>1566</v>
      </c>
      <c r="B862" s="189" t="s">
        <v>1567</v>
      </c>
      <c r="C862" s="160">
        <v>2</v>
      </c>
      <c r="D862" s="160">
        <v>175</v>
      </c>
      <c r="E862" s="160">
        <v>140</v>
      </c>
      <c r="F862" s="361">
        <f>IF(ISERROR(E862/C862),,E862/C862)</f>
        <v>70</v>
      </c>
      <c r="G862" s="362">
        <f>E862/D862*100%</f>
        <v>0.8</v>
      </c>
    </row>
    <row r="863" ht="23.1" customHeight="1" spans="1:7">
      <c r="A863" s="189" t="s">
        <v>1568</v>
      </c>
      <c r="B863" s="189" t="s">
        <v>1569</v>
      </c>
      <c r="C863" s="160">
        <v>7</v>
      </c>
      <c r="D863" s="160">
        <v>1941</v>
      </c>
      <c r="E863" s="160">
        <v>1955</v>
      </c>
      <c r="F863" s="361">
        <f>IF(ISERROR(E863/C863),,E863/C863)</f>
        <v>279.285714285714</v>
      </c>
      <c r="G863" s="362">
        <f>E863/D863*100%</f>
        <v>1.00721277691911</v>
      </c>
    </row>
    <row r="864" ht="23.1" customHeight="1" spans="1:7">
      <c r="A864" s="189" t="s">
        <v>1570</v>
      </c>
      <c r="B864" s="189" t="s">
        <v>1571</v>
      </c>
      <c r="C864" s="160" t="s">
        <v>47</v>
      </c>
      <c r="D864" s="160" t="s">
        <v>47</v>
      </c>
      <c r="E864" s="160" t="s">
        <v>47</v>
      </c>
      <c r="F864" s="361"/>
      <c r="G864" s="362"/>
    </row>
    <row r="865" ht="23.1" customHeight="1" spans="1:7">
      <c r="A865" s="189" t="s">
        <v>1572</v>
      </c>
      <c r="B865" s="189" t="s">
        <v>1573</v>
      </c>
      <c r="C865" s="160">
        <v>3924</v>
      </c>
      <c r="D865" s="160">
        <v>1039</v>
      </c>
      <c r="E865" s="160">
        <v>1991</v>
      </c>
      <c r="F865" s="361">
        <f>IF(ISERROR(E865/C865),,E865/C865)</f>
        <v>0.507390417940877</v>
      </c>
      <c r="G865" s="362">
        <f>E865/D865*100%</f>
        <v>1.9162656400385</v>
      </c>
    </row>
    <row r="866" ht="23.1" customHeight="1" spans="1:7">
      <c r="A866" s="189" t="s">
        <v>1574</v>
      </c>
      <c r="B866" s="189" t="s">
        <v>1575</v>
      </c>
      <c r="C866" s="160">
        <v>387</v>
      </c>
      <c r="D866" s="160">
        <v>208</v>
      </c>
      <c r="E866" s="160">
        <v>562</v>
      </c>
      <c r="F866" s="361">
        <f>IF(ISERROR(E866/C866),,E866/C866)</f>
        <v>1.45219638242894</v>
      </c>
      <c r="G866" s="362">
        <f>E866/D866*100%</f>
        <v>2.70192307692308</v>
      </c>
    </row>
    <row r="867" ht="23.1" customHeight="1" spans="1:7">
      <c r="A867" s="189" t="s">
        <v>1576</v>
      </c>
      <c r="B867" s="189" t="s">
        <v>1577</v>
      </c>
      <c r="C867" s="160" t="s">
        <v>47</v>
      </c>
      <c r="D867" s="160" t="s">
        <v>47</v>
      </c>
      <c r="E867" s="160" t="s">
        <v>47</v>
      </c>
      <c r="F867" s="361"/>
      <c r="G867" s="362"/>
    </row>
    <row r="868" ht="23.1" customHeight="1" spans="1:7">
      <c r="A868" s="189" t="s">
        <v>1578</v>
      </c>
      <c r="B868" s="189" t="s">
        <v>1579</v>
      </c>
      <c r="C868" s="160" t="s">
        <v>47</v>
      </c>
      <c r="D868" s="160" t="s">
        <v>47</v>
      </c>
      <c r="E868" s="160" t="s">
        <v>47</v>
      </c>
      <c r="F868" s="361"/>
      <c r="G868" s="362"/>
    </row>
    <row r="869" ht="23.1" customHeight="1" spans="1:7">
      <c r="A869" s="189" t="s">
        <v>1580</v>
      </c>
      <c r="B869" s="189" t="s">
        <v>1581</v>
      </c>
      <c r="C869" s="160">
        <v>85</v>
      </c>
      <c r="D869" s="160" t="s">
        <v>47</v>
      </c>
      <c r="E869" s="160">
        <v>305</v>
      </c>
      <c r="F869" s="361">
        <f>IF(ISERROR(E869/C869),,E869/C869)</f>
        <v>3.58823529411765</v>
      </c>
      <c r="G869" s="362"/>
    </row>
    <row r="870" ht="23.1" customHeight="1" spans="1:7">
      <c r="A870" s="189" t="s">
        <v>1582</v>
      </c>
      <c r="B870" s="189" t="s">
        <v>1583</v>
      </c>
      <c r="C870" s="160" t="s">
        <v>47</v>
      </c>
      <c r="D870" s="160" t="s">
        <v>47</v>
      </c>
      <c r="E870" s="160" t="s">
        <v>47</v>
      </c>
      <c r="F870" s="361"/>
      <c r="G870" s="362"/>
    </row>
    <row r="871" ht="23.1" customHeight="1" spans="1:7">
      <c r="A871" s="189" t="s">
        <v>1584</v>
      </c>
      <c r="B871" s="189" t="s">
        <v>1585</v>
      </c>
      <c r="C871" s="160" t="s">
        <v>47</v>
      </c>
      <c r="D871" s="160" t="s">
        <v>47</v>
      </c>
      <c r="E871" s="160" t="s">
        <v>47</v>
      </c>
      <c r="F871" s="361"/>
      <c r="G871" s="362"/>
    </row>
    <row r="872" ht="23.1" customHeight="1" spans="1:7">
      <c r="A872" s="189" t="s">
        <v>1586</v>
      </c>
      <c r="B872" s="189" t="s">
        <v>1587</v>
      </c>
      <c r="C872" s="160" t="s">
        <v>47</v>
      </c>
      <c r="D872" s="160" t="s">
        <v>47</v>
      </c>
      <c r="E872" s="160" t="s">
        <v>47</v>
      </c>
      <c r="F872" s="361"/>
      <c r="G872" s="362"/>
    </row>
    <row r="873" ht="23.1" customHeight="1" spans="1:7">
      <c r="A873" s="189" t="s">
        <v>1588</v>
      </c>
      <c r="B873" s="189" t="s">
        <v>1589</v>
      </c>
      <c r="C873" s="160">
        <v>1992</v>
      </c>
      <c r="D873" s="160">
        <v>377</v>
      </c>
      <c r="E873" s="160">
        <v>505</v>
      </c>
      <c r="F873" s="361">
        <f>IF(ISERROR(E873/C873),,E873/C873)</f>
        <v>0.2535140562249</v>
      </c>
      <c r="G873" s="362">
        <f>E873/D873*100%</f>
        <v>1.3395225464191</v>
      </c>
    </row>
    <row r="874" ht="23.1" customHeight="1" spans="1:7">
      <c r="A874" s="189" t="s">
        <v>1590</v>
      </c>
      <c r="B874" s="189" t="s">
        <v>1591</v>
      </c>
      <c r="C874" s="160">
        <v>1024</v>
      </c>
      <c r="D874" s="160">
        <v>266</v>
      </c>
      <c r="E874" s="160">
        <v>743</v>
      </c>
      <c r="F874" s="361">
        <f>IF(ISERROR(E874/C874),,E874/C874)</f>
        <v>0.7255859375</v>
      </c>
      <c r="G874" s="362">
        <f>E874/D874*100%</f>
        <v>2.79323308270677</v>
      </c>
    </row>
    <row r="875" ht="23.1" customHeight="1" spans="1:7">
      <c r="A875" s="157" t="s">
        <v>1592</v>
      </c>
      <c r="B875" s="363" t="s">
        <v>1593</v>
      </c>
      <c r="C875" s="158">
        <f>SUM(C876:C897)</f>
        <v>2545</v>
      </c>
      <c r="D875" s="158">
        <f>SUM(D876:D897)</f>
        <v>2300</v>
      </c>
      <c r="E875" s="158">
        <f>SUM(E876:E897)</f>
        <v>3642</v>
      </c>
      <c r="F875" s="361">
        <f>IF(ISERROR(E875/C875),,E875/C875)</f>
        <v>1.43104125736739</v>
      </c>
      <c r="G875" s="362">
        <f>E875/D875*100%</f>
        <v>1.58347826086957</v>
      </c>
    </row>
    <row r="876" ht="23.1" customHeight="1" spans="1:7">
      <c r="A876" s="189" t="s">
        <v>1594</v>
      </c>
      <c r="B876" s="189" t="s">
        <v>129</v>
      </c>
      <c r="C876" s="160">
        <v>770</v>
      </c>
      <c r="D876" s="160">
        <v>757</v>
      </c>
      <c r="E876" s="160">
        <v>783</v>
      </c>
      <c r="F876" s="361">
        <f>IF(ISERROR(E876/C876),,E876/C876)</f>
        <v>1.01688311688312</v>
      </c>
      <c r="G876" s="362">
        <f>E876/D876*100%</f>
        <v>1.03434610303831</v>
      </c>
    </row>
    <row r="877" ht="23.1" customHeight="1" spans="1:7">
      <c r="A877" s="189" t="s">
        <v>1595</v>
      </c>
      <c r="B877" s="189" t="s">
        <v>131</v>
      </c>
      <c r="C877" s="160" t="s">
        <v>47</v>
      </c>
      <c r="D877" s="160" t="s">
        <v>47</v>
      </c>
      <c r="E877" s="160" t="s">
        <v>47</v>
      </c>
      <c r="F877" s="361"/>
      <c r="G877" s="362"/>
    </row>
    <row r="878" ht="23.1" customHeight="1" spans="1:7">
      <c r="A878" s="189" t="s">
        <v>1596</v>
      </c>
      <c r="B878" s="189" t="s">
        <v>133</v>
      </c>
      <c r="C878" s="160" t="s">
        <v>47</v>
      </c>
      <c r="D878" s="160" t="s">
        <v>47</v>
      </c>
      <c r="E878" s="160" t="s">
        <v>47</v>
      </c>
      <c r="F878" s="361"/>
      <c r="G878" s="362"/>
    </row>
    <row r="879" ht="23.1" customHeight="1" spans="1:7">
      <c r="A879" s="189" t="s">
        <v>1597</v>
      </c>
      <c r="B879" s="189" t="s">
        <v>1598</v>
      </c>
      <c r="C879" s="160" t="s">
        <v>47</v>
      </c>
      <c r="D879" s="160" t="s">
        <v>47</v>
      </c>
      <c r="E879" s="160" t="s">
        <v>47</v>
      </c>
      <c r="F879" s="361"/>
      <c r="G879" s="362"/>
    </row>
    <row r="880" ht="23.1" customHeight="1" spans="1:7">
      <c r="A880" s="189" t="s">
        <v>1599</v>
      </c>
      <c r="B880" s="189" t="s">
        <v>1600</v>
      </c>
      <c r="C880" s="160">
        <v>899</v>
      </c>
      <c r="D880" s="160">
        <v>80</v>
      </c>
      <c r="E880" s="160">
        <v>2195</v>
      </c>
      <c r="F880" s="361">
        <f>IF(ISERROR(E880/C880),,E880/C880)</f>
        <v>2.44160177975528</v>
      </c>
      <c r="G880" s="362">
        <f>E880/D880*100%</f>
        <v>27.4375</v>
      </c>
    </row>
    <row r="881" ht="23.1" customHeight="1" spans="1:7">
      <c r="A881" s="189" t="s">
        <v>1601</v>
      </c>
      <c r="B881" s="189" t="s">
        <v>1602</v>
      </c>
      <c r="C881" s="160" t="s">
        <v>47</v>
      </c>
      <c r="D881" s="160" t="s">
        <v>47</v>
      </c>
      <c r="E881" s="160" t="s">
        <v>47</v>
      </c>
      <c r="F881" s="361"/>
      <c r="G881" s="362"/>
    </row>
    <row r="882" ht="23.1" customHeight="1" spans="1:7">
      <c r="A882" s="189" t="s">
        <v>1603</v>
      </c>
      <c r="B882" s="189" t="s">
        <v>1604</v>
      </c>
      <c r="C882" s="160">
        <v>204</v>
      </c>
      <c r="D882" s="160">
        <v>82</v>
      </c>
      <c r="E882" s="160">
        <v>100</v>
      </c>
      <c r="F882" s="361">
        <f>IF(ISERROR(E882/C882),,E882/C882)</f>
        <v>0.490196078431373</v>
      </c>
      <c r="G882" s="362">
        <f>E882/D882*100%</f>
        <v>1.21951219512195</v>
      </c>
    </row>
    <row r="883" ht="23.1" customHeight="1" spans="1:7">
      <c r="A883" s="189" t="s">
        <v>1605</v>
      </c>
      <c r="B883" s="189" t="s">
        <v>1606</v>
      </c>
      <c r="C883" s="160">
        <v>629</v>
      </c>
      <c r="D883" s="160">
        <v>335</v>
      </c>
      <c r="E883" s="160">
        <v>135</v>
      </c>
      <c r="F883" s="361">
        <f>IF(ISERROR(E883/C883),,E883/C883)</f>
        <v>0.214626391096979</v>
      </c>
      <c r="G883" s="362">
        <f>E883/D883*100%</f>
        <v>0.402985074626866</v>
      </c>
    </row>
    <row r="884" ht="23.1" customHeight="1" spans="1:7">
      <c r="A884" s="189" t="s">
        <v>1607</v>
      </c>
      <c r="B884" s="189" t="s">
        <v>1608</v>
      </c>
      <c r="C884" s="160">
        <v>8</v>
      </c>
      <c r="D884" s="160">
        <v>1</v>
      </c>
      <c r="E884" s="160">
        <v>7</v>
      </c>
      <c r="F884" s="361">
        <f>IF(ISERROR(E884/C884),,E884/C884)</f>
        <v>0.875</v>
      </c>
      <c r="G884" s="362">
        <f>E884/D884*100%</f>
        <v>7</v>
      </c>
    </row>
    <row r="885" ht="23.1" customHeight="1" spans="1:7">
      <c r="A885" s="189" t="s">
        <v>1609</v>
      </c>
      <c r="B885" s="189" t="s">
        <v>1610</v>
      </c>
      <c r="C885" s="160" t="s">
        <v>47</v>
      </c>
      <c r="D885" s="160" t="s">
        <v>47</v>
      </c>
      <c r="E885" s="160" t="s">
        <v>47</v>
      </c>
      <c r="F885" s="361"/>
      <c r="G885" s="362"/>
    </row>
    <row r="886" ht="23.1" customHeight="1" spans="1:7">
      <c r="A886" s="189" t="s">
        <v>1611</v>
      </c>
      <c r="B886" s="189" t="s">
        <v>1612</v>
      </c>
      <c r="C886" s="160">
        <v>10</v>
      </c>
      <c r="D886" s="160" t="s">
        <v>47</v>
      </c>
      <c r="E886" s="160">
        <v>3</v>
      </c>
      <c r="F886" s="361">
        <f>IF(ISERROR(E886/C886),,E886/C886)</f>
        <v>0.3</v>
      </c>
      <c r="G886" s="362">
        <v>0</v>
      </c>
    </row>
    <row r="887" ht="23.1" customHeight="1" spans="1:7">
      <c r="A887" s="189" t="s">
        <v>1613</v>
      </c>
      <c r="B887" s="189" t="s">
        <v>1614</v>
      </c>
      <c r="C887" s="160" t="s">
        <v>47</v>
      </c>
      <c r="D887" s="160" t="s">
        <v>47</v>
      </c>
      <c r="E887" s="160" t="s">
        <v>47</v>
      </c>
      <c r="F887" s="361"/>
      <c r="G887" s="362"/>
    </row>
    <row r="888" ht="23.1" customHeight="1" spans="1:7">
      <c r="A888" s="189" t="s">
        <v>1615</v>
      </c>
      <c r="B888" s="189" t="s">
        <v>504</v>
      </c>
      <c r="C888" s="160" t="s">
        <v>47</v>
      </c>
      <c r="D888" s="160" t="s">
        <v>47</v>
      </c>
      <c r="E888" s="160" t="s">
        <v>47</v>
      </c>
      <c r="F888" s="361"/>
      <c r="G888" s="362"/>
    </row>
    <row r="889" ht="23.1" customHeight="1" spans="1:7">
      <c r="A889" s="189" t="s">
        <v>1616</v>
      </c>
      <c r="B889" s="189" t="s">
        <v>1617</v>
      </c>
      <c r="C889" s="160" t="s">
        <v>47</v>
      </c>
      <c r="D889" s="160">
        <v>17</v>
      </c>
      <c r="E889" s="160" t="s">
        <v>47</v>
      </c>
      <c r="F889" s="361">
        <f>IF(ISERROR(E889/C889),,E889/C889)</f>
        <v>0</v>
      </c>
      <c r="G889" s="362"/>
    </row>
    <row r="890" ht="23.1" customHeight="1" spans="1:7">
      <c r="A890" s="189" t="s">
        <v>1618</v>
      </c>
      <c r="B890" s="189" t="s">
        <v>1619</v>
      </c>
      <c r="C890" s="160" t="s">
        <v>47</v>
      </c>
      <c r="D890" s="160" t="s">
        <v>47</v>
      </c>
      <c r="E890" s="160" t="s">
        <v>47</v>
      </c>
      <c r="F890" s="361"/>
      <c r="G890" s="362"/>
    </row>
    <row r="891" ht="23.1" customHeight="1" spans="1:7">
      <c r="A891" s="189" t="s">
        <v>1620</v>
      </c>
      <c r="B891" s="189" t="s">
        <v>1621</v>
      </c>
      <c r="C891" s="160" t="s">
        <v>47</v>
      </c>
      <c r="D891" s="160" t="s">
        <v>47</v>
      </c>
      <c r="E891" s="160" t="s">
        <v>47</v>
      </c>
      <c r="F891" s="361"/>
      <c r="G891" s="362"/>
    </row>
    <row r="892" ht="23.1" customHeight="1" spans="1:7">
      <c r="A892" s="189" t="s">
        <v>1622</v>
      </c>
      <c r="B892" s="189" t="s">
        <v>1623</v>
      </c>
      <c r="C892" s="160">
        <v>5</v>
      </c>
      <c r="D892" s="160" t="s">
        <v>47</v>
      </c>
      <c r="E892" s="160" t="s">
        <v>47</v>
      </c>
      <c r="F892" s="361">
        <f>IF(ISERROR(E892/C892),,E892/C892)</f>
        <v>0</v>
      </c>
      <c r="G892" s="362">
        <v>0</v>
      </c>
    </row>
    <row r="893" ht="23.1" customHeight="1" spans="1:7">
      <c r="A893" s="189" t="s">
        <v>1624</v>
      </c>
      <c r="B893" s="189" t="s">
        <v>1625</v>
      </c>
      <c r="C893" s="160">
        <v>10</v>
      </c>
      <c r="D893" s="160">
        <v>21</v>
      </c>
      <c r="E893" s="160">
        <v>23</v>
      </c>
      <c r="F893" s="361">
        <f>IF(ISERROR(E893/C893),,E893/C893)</f>
        <v>2.3</v>
      </c>
      <c r="G893" s="362">
        <f>E893/D893*100%</f>
        <v>1.0952380952381</v>
      </c>
    </row>
    <row r="894" ht="23.1" customHeight="1" spans="1:7">
      <c r="A894" s="189" t="s">
        <v>1626</v>
      </c>
      <c r="B894" s="189" t="s">
        <v>1627</v>
      </c>
      <c r="C894" s="160" t="s">
        <v>47</v>
      </c>
      <c r="D894" s="160" t="s">
        <v>47</v>
      </c>
      <c r="E894" s="160" t="s">
        <v>47</v>
      </c>
      <c r="F894" s="361"/>
      <c r="G894" s="362"/>
    </row>
    <row r="895" ht="23.1" customHeight="1" spans="1:7">
      <c r="A895" s="189" t="s">
        <v>1628</v>
      </c>
      <c r="B895" s="189" t="s">
        <v>1563</v>
      </c>
      <c r="C895" s="160" t="s">
        <v>47</v>
      </c>
      <c r="D895" s="160" t="s">
        <v>47</v>
      </c>
      <c r="E895" s="160" t="s">
        <v>47</v>
      </c>
      <c r="F895" s="361"/>
      <c r="G895" s="362"/>
    </row>
    <row r="896" ht="23.1" customHeight="1" spans="1:7">
      <c r="A896" s="366" t="s">
        <v>1629</v>
      </c>
      <c r="B896" s="366" t="s">
        <v>1440</v>
      </c>
      <c r="C896" s="173" t="s">
        <v>47</v>
      </c>
      <c r="D896" s="173">
        <v>994</v>
      </c>
      <c r="E896" s="173">
        <v>391</v>
      </c>
      <c r="F896" s="361"/>
      <c r="G896" s="362"/>
    </row>
    <row r="897" ht="23.1" customHeight="1" spans="1:7">
      <c r="A897" s="189" t="s">
        <v>1630</v>
      </c>
      <c r="B897" s="189" t="s">
        <v>1631</v>
      </c>
      <c r="C897" s="160">
        <v>10</v>
      </c>
      <c r="D897" s="160">
        <v>13</v>
      </c>
      <c r="E897" s="160">
        <v>5</v>
      </c>
      <c r="F897" s="361">
        <f t="shared" ref="F897:F934" si="6">IF(ISERROR(E897/C897),,E897/C897)</f>
        <v>0.5</v>
      </c>
      <c r="G897" s="362">
        <f>E897/D897*100%</f>
        <v>0.384615384615385</v>
      </c>
    </row>
    <row r="898" ht="23.1" customHeight="1" spans="1:7">
      <c r="A898" s="157" t="s">
        <v>1632</v>
      </c>
      <c r="B898" s="363" t="s">
        <v>1633</v>
      </c>
      <c r="C898" s="158">
        <f>SUM(C899:C925)</f>
        <v>23197</v>
      </c>
      <c r="D898" s="158">
        <f>SUM(D899:D925)</f>
        <v>24516</v>
      </c>
      <c r="E898" s="158">
        <f>SUM(E899:E925)</f>
        <v>7194</v>
      </c>
      <c r="F898" s="361">
        <f t="shared" si="6"/>
        <v>0.310126309436565</v>
      </c>
      <c r="G898" s="362">
        <f>E898/D898*100%</f>
        <v>0.293441018110622</v>
      </c>
    </row>
    <row r="899" ht="23.1" customHeight="1" spans="1:7">
      <c r="A899" s="189" t="s">
        <v>1634</v>
      </c>
      <c r="B899" s="189" t="s">
        <v>129</v>
      </c>
      <c r="C899" s="160">
        <v>724</v>
      </c>
      <c r="D899" s="160">
        <v>735</v>
      </c>
      <c r="E899" s="160">
        <v>763</v>
      </c>
      <c r="F899" s="361">
        <f t="shared" si="6"/>
        <v>1.05386740331492</v>
      </c>
      <c r="G899" s="362">
        <f>E899/D899*100%</f>
        <v>1.03809523809524</v>
      </c>
    </row>
    <row r="900" ht="23.1" customHeight="1" spans="1:7">
      <c r="A900" s="189" t="s">
        <v>1635</v>
      </c>
      <c r="B900" s="189" t="s">
        <v>131</v>
      </c>
      <c r="C900" s="160" t="s">
        <v>47</v>
      </c>
      <c r="D900" s="160" t="s">
        <v>47</v>
      </c>
      <c r="E900" s="160" t="s">
        <v>47</v>
      </c>
      <c r="F900" s="361"/>
      <c r="G900" s="362"/>
    </row>
    <row r="901" ht="23.1" customHeight="1" spans="1:7">
      <c r="A901" s="189" t="s">
        <v>1636</v>
      </c>
      <c r="B901" s="189" t="s">
        <v>133</v>
      </c>
      <c r="C901" s="160" t="s">
        <v>47</v>
      </c>
      <c r="D901" s="160" t="s">
        <v>47</v>
      </c>
      <c r="E901" s="160" t="s">
        <v>47</v>
      </c>
      <c r="F901" s="361"/>
      <c r="G901" s="362"/>
    </row>
    <row r="902" ht="23.1" customHeight="1" spans="1:7">
      <c r="A902" s="189" t="s">
        <v>1637</v>
      </c>
      <c r="B902" s="189" t="s">
        <v>1638</v>
      </c>
      <c r="C902" s="160" t="s">
        <v>47</v>
      </c>
      <c r="D902" s="160" t="s">
        <v>47</v>
      </c>
      <c r="E902" s="160" t="s">
        <v>47</v>
      </c>
      <c r="F902" s="361"/>
      <c r="G902" s="362"/>
    </row>
    <row r="903" ht="23.1" customHeight="1" spans="1:7">
      <c r="A903" s="189" t="s">
        <v>1639</v>
      </c>
      <c r="B903" s="189" t="s">
        <v>1640</v>
      </c>
      <c r="C903" s="160">
        <v>21040</v>
      </c>
      <c r="D903" s="160">
        <v>15</v>
      </c>
      <c r="E903" s="160">
        <v>79</v>
      </c>
      <c r="F903" s="361">
        <f t="shared" si="6"/>
        <v>0.00375475285171103</v>
      </c>
      <c r="G903" s="362">
        <f>E903/D903*100%</f>
        <v>5.26666666666667</v>
      </c>
    </row>
    <row r="904" ht="23.1" customHeight="1" spans="1:7">
      <c r="A904" s="189" t="s">
        <v>1641</v>
      </c>
      <c r="B904" s="189" t="s">
        <v>1642</v>
      </c>
      <c r="C904" s="160">
        <v>513</v>
      </c>
      <c r="D904" s="160">
        <v>16</v>
      </c>
      <c r="E904" s="160">
        <v>601</v>
      </c>
      <c r="F904" s="361">
        <f t="shared" si="6"/>
        <v>1.17153996101365</v>
      </c>
      <c r="G904" s="362">
        <f>E904/D904*100%</f>
        <v>37.5625</v>
      </c>
    </row>
    <row r="905" ht="23.1" customHeight="1" spans="1:7">
      <c r="A905" s="189" t="s">
        <v>1643</v>
      </c>
      <c r="B905" s="189" t="s">
        <v>1644</v>
      </c>
      <c r="C905" s="160" t="s">
        <v>47</v>
      </c>
      <c r="D905" s="160" t="s">
        <v>47</v>
      </c>
      <c r="E905" s="160" t="s">
        <v>47</v>
      </c>
      <c r="F905" s="361"/>
      <c r="G905" s="362"/>
    </row>
    <row r="906" ht="23.1" customHeight="1" spans="1:7">
      <c r="A906" s="189" t="s">
        <v>1645</v>
      </c>
      <c r="B906" s="189" t="s">
        <v>1646</v>
      </c>
      <c r="C906" s="160" t="s">
        <v>47</v>
      </c>
      <c r="D906" s="160" t="s">
        <v>47</v>
      </c>
      <c r="E906" s="160" t="s">
        <v>47</v>
      </c>
      <c r="F906" s="361"/>
      <c r="G906" s="362"/>
    </row>
    <row r="907" ht="23.1" customHeight="1" spans="1:7">
      <c r="A907" s="189" t="s">
        <v>1647</v>
      </c>
      <c r="B907" s="189" t="s">
        <v>1648</v>
      </c>
      <c r="C907" s="160" t="s">
        <v>47</v>
      </c>
      <c r="D907" s="160" t="s">
        <v>47</v>
      </c>
      <c r="E907" s="160" t="s">
        <v>47</v>
      </c>
      <c r="F907" s="361"/>
      <c r="G907" s="362"/>
    </row>
    <row r="908" ht="23.1" customHeight="1" spans="1:7">
      <c r="A908" s="189" t="s">
        <v>1649</v>
      </c>
      <c r="B908" s="189" t="s">
        <v>1650</v>
      </c>
      <c r="C908" s="160">
        <v>304</v>
      </c>
      <c r="D908" s="160">
        <v>81</v>
      </c>
      <c r="E908" s="160">
        <v>6</v>
      </c>
      <c r="F908" s="361">
        <f t="shared" si="6"/>
        <v>0.0197368421052632</v>
      </c>
      <c r="G908" s="362">
        <f>E908/D908*100%</f>
        <v>0.0740740740740741</v>
      </c>
    </row>
    <row r="909" ht="23.1" customHeight="1" spans="1:7">
      <c r="A909" s="189" t="s">
        <v>1651</v>
      </c>
      <c r="B909" s="189" t="s">
        <v>1652</v>
      </c>
      <c r="C909" s="160">
        <v>20</v>
      </c>
      <c r="D909" s="160">
        <v>20</v>
      </c>
      <c r="E909" s="160">
        <v>285</v>
      </c>
      <c r="F909" s="361">
        <f t="shared" si="6"/>
        <v>14.25</v>
      </c>
      <c r="G909" s="362">
        <f>E909/D909*100%</f>
        <v>14.25</v>
      </c>
    </row>
    <row r="910" ht="23.1" customHeight="1" spans="1:7">
      <c r="A910" s="189" t="s">
        <v>1653</v>
      </c>
      <c r="B910" s="189" t="s">
        <v>1654</v>
      </c>
      <c r="C910" s="160" t="s">
        <v>47</v>
      </c>
      <c r="D910" s="160" t="s">
        <v>47</v>
      </c>
      <c r="E910" s="160" t="s">
        <v>47</v>
      </c>
      <c r="F910" s="361"/>
      <c r="G910" s="362"/>
    </row>
    <row r="911" ht="23.1" customHeight="1" spans="1:7">
      <c r="A911" s="189" t="s">
        <v>1655</v>
      </c>
      <c r="B911" s="189" t="s">
        <v>1656</v>
      </c>
      <c r="C911" s="160" t="s">
        <v>47</v>
      </c>
      <c r="D911" s="160" t="s">
        <v>47</v>
      </c>
      <c r="E911" s="160" t="s">
        <v>47</v>
      </c>
      <c r="F911" s="361"/>
      <c r="G911" s="362"/>
    </row>
    <row r="912" ht="23.1" customHeight="1" spans="1:7">
      <c r="A912" s="189" t="s">
        <v>1657</v>
      </c>
      <c r="B912" s="189" t="s">
        <v>1658</v>
      </c>
      <c r="C912" s="160">
        <v>22</v>
      </c>
      <c r="D912" s="160">
        <v>12628</v>
      </c>
      <c r="E912" s="160">
        <v>2898</v>
      </c>
      <c r="F912" s="361">
        <f t="shared" si="6"/>
        <v>131.727272727273</v>
      </c>
      <c r="G912" s="362">
        <f>E912/D912*100%</f>
        <v>0.229490022172949</v>
      </c>
    </row>
    <row r="913" ht="23.1" customHeight="1" spans="1:7">
      <c r="A913" s="189" t="s">
        <v>1659</v>
      </c>
      <c r="B913" s="189" t="s">
        <v>1660</v>
      </c>
      <c r="C913" s="160" t="s">
        <v>47</v>
      </c>
      <c r="D913" s="160" t="s">
        <v>47</v>
      </c>
      <c r="E913" s="160" t="s">
        <v>47</v>
      </c>
      <c r="F913" s="361"/>
      <c r="G913" s="362"/>
    </row>
    <row r="914" ht="23.1" customHeight="1" spans="1:7">
      <c r="A914" s="189" t="s">
        <v>1661</v>
      </c>
      <c r="B914" s="189" t="s">
        <v>1662</v>
      </c>
      <c r="C914" s="160">
        <v>72</v>
      </c>
      <c r="D914" s="160">
        <v>8356</v>
      </c>
      <c r="E914" s="160">
        <v>2000</v>
      </c>
      <c r="F914" s="361">
        <f t="shared" si="6"/>
        <v>27.7777777777778</v>
      </c>
      <c r="G914" s="362">
        <f>E914/D914*100%</f>
        <v>0.239348970799426</v>
      </c>
    </row>
    <row r="915" ht="23.1" customHeight="1" spans="1:7">
      <c r="A915" s="189" t="s">
        <v>1663</v>
      </c>
      <c r="B915" s="189" t="s">
        <v>1664</v>
      </c>
      <c r="C915" s="160" t="s">
        <v>47</v>
      </c>
      <c r="D915" s="160" t="s">
        <v>47</v>
      </c>
      <c r="E915" s="160" t="s">
        <v>47</v>
      </c>
      <c r="F915" s="361"/>
      <c r="G915" s="362"/>
    </row>
    <row r="916" ht="23.1" customHeight="1" spans="1:7">
      <c r="A916" s="189" t="s">
        <v>1665</v>
      </c>
      <c r="B916" s="189" t="s">
        <v>1666</v>
      </c>
      <c r="C916" s="160" t="s">
        <v>47</v>
      </c>
      <c r="D916" s="160" t="s">
        <v>47</v>
      </c>
      <c r="E916" s="160" t="s">
        <v>47</v>
      </c>
      <c r="F916" s="361"/>
      <c r="G916" s="362"/>
    </row>
    <row r="917" ht="23.1" customHeight="1" spans="1:7">
      <c r="A917" s="189" t="s">
        <v>1667</v>
      </c>
      <c r="B917" s="189" t="s">
        <v>1668</v>
      </c>
      <c r="C917" s="160" t="s">
        <v>47</v>
      </c>
      <c r="D917" s="160">
        <v>1904</v>
      </c>
      <c r="E917" s="160">
        <v>327</v>
      </c>
      <c r="F917" s="361">
        <f t="shared" si="6"/>
        <v>0</v>
      </c>
      <c r="G917" s="362">
        <f>E917/D917*100%</f>
        <v>0.171743697478992</v>
      </c>
    </row>
    <row r="918" ht="23.1" customHeight="1" spans="1:7">
      <c r="A918" s="189" t="s">
        <v>1669</v>
      </c>
      <c r="B918" s="189" t="s">
        <v>1670</v>
      </c>
      <c r="C918" s="160">
        <v>480</v>
      </c>
      <c r="D918" s="160">
        <v>57</v>
      </c>
      <c r="E918" s="160">
        <v>70</v>
      </c>
      <c r="F918" s="361">
        <f t="shared" si="6"/>
        <v>0.145833333333333</v>
      </c>
      <c r="G918" s="362">
        <f>E918/D918*100%</f>
        <v>1.2280701754386</v>
      </c>
    </row>
    <row r="919" ht="23.1" customHeight="1" spans="1:7">
      <c r="A919" s="189" t="s">
        <v>1671</v>
      </c>
      <c r="B919" s="189" t="s">
        <v>1672</v>
      </c>
      <c r="C919" s="160" t="s">
        <v>47</v>
      </c>
      <c r="D919" s="160" t="s">
        <v>47</v>
      </c>
      <c r="E919" s="160" t="s">
        <v>47</v>
      </c>
      <c r="F919" s="361"/>
      <c r="G919" s="362"/>
    </row>
    <row r="920" ht="23.1" customHeight="1" spans="1:7">
      <c r="A920" s="189" t="s">
        <v>1673</v>
      </c>
      <c r="B920" s="189" t="s">
        <v>1619</v>
      </c>
      <c r="C920" s="160" t="s">
        <v>47</v>
      </c>
      <c r="D920" s="160" t="s">
        <v>47</v>
      </c>
      <c r="E920" s="160" t="s">
        <v>47</v>
      </c>
      <c r="F920" s="361"/>
      <c r="G920" s="362"/>
    </row>
    <row r="921" ht="23.1" customHeight="1" spans="1:7">
      <c r="A921" s="189" t="s">
        <v>1674</v>
      </c>
      <c r="B921" s="189" t="s">
        <v>1675</v>
      </c>
      <c r="C921" s="160" t="s">
        <v>47</v>
      </c>
      <c r="D921" s="160">
        <v>206</v>
      </c>
      <c r="E921" s="160" t="s">
        <v>47</v>
      </c>
      <c r="F921" s="361">
        <f t="shared" si="6"/>
        <v>0</v>
      </c>
      <c r="G921" s="362">
        <v>0</v>
      </c>
    </row>
    <row r="922" ht="23.1" customHeight="1" spans="1:7">
      <c r="A922" s="189" t="s">
        <v>1676</v>
      </c>
      <c r="B922" s="189" t="s">
        <v>1677</v>
      </c>
      <c r="C922" s="160" t="s">
        <v>47</v>
      </c>
      <c r="D922" s="160" t="s">
        <v>47</v>
      </c>
      <c r="E922" s="160" t="s">
        <v>47</v>
      </c>
      <c r="F922" s="361"/>
      <c r="G922" s="362"/>
    </row>
    <row r="923" ht="23.1" customHeight="1" spans="1:7">
      <c r="A923" s="189" t="s">
        <v>1678</v>
      </c>
      <c r="B923" s="189" t="s">
        <v>1679</v>
      </c>
      <c r="C923" s="160" t="s">
        <v>47</v>
      </c>
      <c r="D923" s="160" t="s">
        <v>47</v>
      </c>
      <c r="E923" s="160" t="s">
        <v>47</v>
      </c>
      <c r="F923" s="361"/>
      <c r="G923" s="362"/>
    </row>
    <row r="924" ht="23.1" customHeight="1" spans="1:7">
      <c r="A924" s="189" t="s">
        <v>1680</v>
      </c>
      <c r="B924" s="189" t="s">
        <v>1681</v>
      </c>
      <c r="C924" s="160" t="s">
        <v>47</v>
      </c>
      <c r="D924" s="160" t="s">
        <v>47</v>
      </c>
      <c r="E924" s="160" t="s">
        <v>47</v>
      </c>
      <c r="F924" s="361"/>
      <c r="G924" s="362"/>
    </row>
    <row r="925" ht="23.1" customHeight="1" spans="1:7">
      <c r="A925" s="189" t="s">
        <v>1682</v>
      </c>
      <c r="B925" s="189" t="s">
        <v>1683</v>
      </c>
      <c r="C925" s="160">
        <v>22</v>
      </c>
      <c r="D925" s="160">
        <v>498</v>
      </c>
      <c r="E925" s="160">
        <v>165</v>
      </c>
      <c r="F925" s="361">
        <f t="shared" si="6"/>
        <v>7.5</v>
      </c>
      <c r="G925" s="362">
        <f>E925/D925*100%</f>
        <v>0.331325301204819</v>
      </c>
    </row>
    <row r="926" ht="23.1" customHeight="1" spans="1:7">
      <c r="A926" s="157" t="s">
        <v>1684</v>
      </c>
      <c r="B926" s="363" t="s">
        <v>1685</v>
      </c>
      <c r="C926" s="158">
        <f>SUM(C927:C932)</f>
        <v>9188</v>
      </c>
      <c r="D926" s="158">
        <f>SUM(D927:D932)</f>
        <v>10518</v>
      </c>
      <c r="E926" s="158">
        <f>SUM(E927:E932)</f>
        <v>8013</v>
      </c>
      <c r="F926" s="361">
        <f t="shared" si="6"/>
        <v>0.872115803221593</v>
      </c>
      <c r="G926" s="362">
        <f>E926/D926*100%</f>
        <v>0.761836851112379</v>
      </c>
    </row>
    <row r="927" ht="23.1" customHeight="1" spans="1:7">
      <c r="A927" s="189" t="s">
        <v>1686</v>
      </c>
      <c r="B927" s="189" t="s">
        <v>1687</v>
      </c>
      <c r="C927" s="160" t="s">
        <v>47</v>
      </c>
      <c r="D927" s="160">
        <v>30</v>
      </c>
      <c r="E927" s="160">
        <v>290</v>
      </c>
      <c r="F927" s="361">
        <f t="shared" si="6"/>
        <v>0</v>
      </c>
      <c r="G927" s="362">
        <f>E927/D927*100%</f>
        <v>9.66666666666667</v>
      </c>
    </row>
    <row r="928" ht="23.1" customHeight="1" spans="1:7">
      <c r="A928" s="189" t="s">
        <v>1688</v>
      </c>
      <c r="B928" s="189" t="s">
        <v>1689</v>
      </c>
      <c r="C928" s="160">
        <v>8590</v>
      </c>
      <c r="D928" s="160">
        <v>9824</v>
      </c>
      <c r="E928" s="160">
        <v>7723</v>
      </c>
      <c r="F928" s="361">
        <f t="shared" si="6"/>
        <v>0.89906868451688</v>
      </c>
      <c r="G928" s="362">
        <f>E928/D928*100%</f>
        <v>0.786135993485342</v>
      </c>
    </row>
    <row r="929" ht="23.1" customHeight="1" spans="1:7">
      <c r="A929" s="189" t="s">
        <v>1690</v>
      </c>
      <c r="B929" s="189" t="s">
        <v>1691</v>
      </c>
      <c r="C929" s="160" t="s">
        <v>47</v>
      </c>
      <c r="D929" s="160" t="s">
        <v>47</v>
      </c>
      <c r="E929" s="160" t="s">
        <v>47</v>
      </c>
      <c r="F929" s="361"/>
      <c r="G929" s="362"/>
    </row>
    <row r="930" ht="23.1" customHeight="1" spans="1:7">
      <c r="A930" s="189" t="s">
        <v>1692</v>
      </c>
      <c r="B930" s="189" t="s">
        <v>1693</v>
      </c>
      <c r="C930" s="160" t="s">
        <v>47</v>
      </c>
      <c r="D930" s="160" t="s">
        <v>47</v>
      </c>
      <c r="E930" s="160" t="s">
        <v>47</v>
      </c>
      <c r="F930" s="361"/>
      <c r="G930" s="362"/>
    </row>
    <row r="931" ht="23.1" customHeight="1" spans="1:7">
      <c r="A931" s="189" t="s">
        <v>1694</v>
      </c>
      <c r="B931" s="189" t="s">
        <v>1695</v>
      </c>
      <c r="C931" s="160" t="s">
        <v>47</v>
      </c>
      <c r="D931" s="160" t="s">
        <v>47</v>
      </c>
      <c r="E931" s="160" t="s">
        <v>47</v>
      </c>
      <c r="F931" s="361"/>
      <c r="G931" s="362"/>
    </row>
    <row r="932" ht="23.1" customHeight="1" spans="1:7">
      <c r="A932" s="189" t="s">
        <v>1696</v>
      </c>
      <c r="B932" s="189" t="s">
        <v>1697</v>
      </c>
      <c r="C932" s="160">
        <v>598</v>
      </c>
      <c r="D932" s="160">
        <v>664</v>
      </c>
      <c r="E932" s="160" t="s">
        <v>47</v>
      </c>
      <c r="F932" s="361">
        <f t="shared" si="6"/>
        <v>0</v>
      </c>
      <c r="G932" s="362"/>
    </row>
    <row r="933" ht="23.1" customHeight="1" spans="1:7">
      <c r="A933" s="157" t="s">
        <v>1698</v>
      </c>
      <c r="B933" s="363" t="s">
        <v>1699</v>
      </c>
      <c r="C933" s="158">
        <f>SUM(C934:C938)</f>
        <v>4724</v>
      </c>
      <c r="D933" s="158">
        <f>SUM(D934:D938)</f>
        <v>3586</v>
      </c>
      <c r="E933" s="158">
        <f>SUM(E934:E938)</f>
        <v>6350</v>
      </c>
      <c r="F933" s="361">
        <f t="shared" si="6"/>
        <v>1.34419983065199</v>
      </c>
      <c r="G933" s="362">
        <f>E933/D933*100%</f>
        <v>1.77077523703291</v>
      </c>
    </row>
    <row r="934" ht="23.1" customHeight="1" spans="1:7">
      <c r="A934" s="189" t="s">
        <v>1700</v>
      </c>
      <c r="B934" s="189" t="s">
        <v>1701</v>
      </c>
      <c r="C934" s="160">
        <v>908</v>
      </c>
      <c r="D934" s="160">
        <v>198</v>
      </c>
      <c r="E934" s="160">
        <v>946</v>
      </c>
      <c r="F934" s="361">
        <f t="shared" si="6"/>
        <v>1.04185022026432</v>
      </c>
      <c r="G934" s="362">
        <f>E934/D934*100%</f>
        <v>4.77777777777778</v>
      </c>
    </row>
    <row r="935" ht="23.1" customHeight="1" spans="1:7">
      <c r="A935" s="189" t="s">
        <v>1702</v>
      </c>
      <c r="B935" s="189" t="s">
        <v>1703</v>
      </c>
      <c r="C935" s="160">
        <v>3756</v>
      </c>
      <c r="D935" s="160">
        <v>3372</v>
      </c>
      <c r="E935" s="160">
        <v>5404</v>
      </c>
      <c r="F935" s="361">
        <f>IF(ISERROR(E935/C935),,E935/C935)</f>
        <v>1.43876464323749</v>
      </c>
      <c r="G935" s="362">
        <f>E935/D935*100%</f>
        <v>1.60260972716489</v>
      </c>
    </row>
    <row r="936" ht="23.1" customHeight="1" spans="1:7">
      <c r="A936" s="189" t="s">
        <v>1704</v>
      </c>
      <c r="B936" s="189" t="s">
        <v>1705</v>
      </c>
      <c r="C936" s="160">
        <v>60</v>
      </c>
      <c r="D936" s="160" t="s">
        <v>47</v>
      </c>
      <c r="E936" s="160" t="s">
        <v>47</v>
      </c>
      <c r="F936" s="361">
        <f>IF(ISERROR(E936/C936),,E936/C936)</f>
        <v>0</v>
      </c>
      <c r="G936" s="362">
        <v>0</v>
      </c>
    </row>
    <row r="937" ht="23.1" customHeight="1" spans="1:7">
      <c r="A937" s="189" t="s">
        <v>1706</v>
      </c>
      <c r="B937" s="189" t="s">
        <v>1707</v>
      </c>
      <c r="C937" s="160" t="s">
        <v>47</v>
      </c>
      <c r="D937" s="160" t="s">
        <v>47</v>
      </c>
      <c r="E937" s="160" t="s">
        <v>47</v>
      </c>
      <c r="F937" s="361"/>
      <c r="G937" s="362"/>
    </row>
    <row r="938" ht="23.1" customHeight="1" spans="1:7">
      <c r="A938" s="189" t="s">
        <v>1708</v>
      </c>
      <c r="B938" s="189" t="s">
        <v>1709</v>
      </c>
      <c r="C938" s="160" t="s">
        <v>47</v>
      </c>
      <c r="D938" s="160">
        <v>16</v>
      </c>
      <c r="E938" s="160" t="s">
        <v>47</v>
      </c>
      <c r="F938" s="361">
        <f>IF(ISERROR(E938/C938),,E938/C938)</f>
        <v>0</v>
      </c>
      <c r="G938" s="362">
        <v>0</v>
      </c>
    </row>
    <row r="939" ht="23.1" customHeight="1" spans="1:7">
      <c r="A939" s="157" t="s">
        <v>1710</v>
      </c>
      <c r="B939" s="363" t="s">
        <v>1711</v>
      </c>
      <c r="C939" s="158">
        <f>SUM(C940:C944)</f>
        <v>576</v>
      </c>
      <c r="D939" s="158">
        <f>SUM(D940:D944)</f>
        <v>475</v>
      </c>
      <c r="E939" s="158">
        <f>SUM(E940:E944)</f>
        <v>230</v>
      </c>
      <c r="F939" s="361">
        <f>IF(ISERROR(E939/C939),,E939/C939)</f>
        <v>0.399305555555556</v>
      </c>
      <c r="G939" s="362">
        <f>E939/D939*100%</f>
        <v>0.484210526315789</v>
      </c>
    </row>
    <row r="940" ht="23.1" customHeight="1" spans="1:7">
      <c r="A940" s="189" t="s">
        <v>1712</v>
      </c>
      <c r="B940" s="189" t="s">
        <v>1713</v>
      </c>
      <c r="C940" s="160" t="s">
        <v>47</v>
      </c>
      <c r="D940" s="160" t="s">
        <v>47</v>
      </c>
      <c r="E940" s="160" t="s">
        <v>47</v>
      </c>
      <c r="F940" s="361"/>
      <c r="G940" s="362"/>
    </row>
    <row r="941" ht="23.1" customHeight="1" spans="1:7">
      <c r="A941" s="189" t="s">
        <v>1714</v>
      </c>
      <c r="B941" s="189" t="s">
        <v>1715</v>
      </c>
      <c r="C941" s="160">
        <v>250</v>
      </c>
      <c r="D941" s="160">
        <v>430</v>
      </c>
      <c r="E941" s="160">
        <v>230</v>
      </c>
      <c r="F941" s="361">
        <f>IF(ISERROR(E941/C941),,E941/C941)</f>
        <v>0.92</v>
      </c>
      <c r="G941" s="362">
        <f>E941/D941*100%</f>
        <v>0.534883720930233</v>
      </c>
    </row>
    <row r="942" ht="23.1" customHeight="1" spans="1:7">
      <c r="A942" s="189" t="s">
        <v>1716</v>
      </c>
      <c r="B942" s="189" t="s">
        <v>1717</v>
      </c>
      <c r="C942" s="160">
        <v>118</v>
      </c>
      <c r="D942" s="160">
        <v>13</v>
      </c>
      <c r="E942" s="160" t="s">
        <v>47</v>
      </c>
      <c r="F942" s="361">
        <f>IF(ISERROR(E942/C942),,E942/C942)</f>
        <v>0</v>
      </c>
      <c r="G942" s="362"/>
    </row>
    <row r="943" ht="23.1" customHeight="1" spans="1:7">
      <c r="A943" s="189" t="s">
        <v>1718</v>
      </c>
      <c r="B943" s="189" t="s">
        <v>1719</v>
      </c>
      <c r="C943" s="160" t="s">
        <v>47</v>
      </c>
      <c r="D943" s="160" t="s">
        <v>47</v>
      </c>
      <c r="E943" s="160" t="s">
        <v>47</v>
      </c>
      <c r="F943" s="361"/>
      <c r="G943" s="362"/>
    </row>
    <row r="944" ht="23.1" customHeight="1" spans="1:7">
      <c r="A944" s="189" t="s">
        <v>1720</v>
      </c>
      <c r="B944" s="189" t="s">
        <v>1721</v>
      </c>
      <c r="C944" s="160">
        <v>208</v>
      </c>
      <c r="D944" s="160">
        <v>32</v>
      </c>
      <c r="E944" s="160" t="s">
        <v>47</v>
      </c>
      <c r="F944" s="361">
        <f>IF(ISERROR(E944/C944),,E944/C944)</f>
        <v>0</v>
      </c>
      <c r="G944" s="362"/>
    </row>
    <row r="945" ht="23.1" customHeight="1" spans="1:7">
      <c r="A945" s="157" t="s">
        <v>1722</v>
      </c>
      <c r="B945" s="363" t="s">
        <v>1723</v>
      </c>
      <c r="C945" s="158">
        <f>SUM(C946:C947)</f>
        <v>0</v>
      </c>
      <c r="D945" s="158">
        <f>SUM(D946:D947)</f>
        <v>0</v>
      </c>
      <c r="E945" s="158">
        <f>SUM(E946:E947)</f>
        <v>0</v>
      </c>
      <c r="F945" s="361">
        <f>IF(ISERROR(E945/C945),,E945/C945)</f>
        <v>0</v>
      </c>
      <c r="G945" s="362">
        <v>0</v>
      </c>
    </row>
    <row r="946" ht="23.1" customHeight="1" spans="1:7">
      <c r="A946" s="189" t="s">
        <v>1724</v>
      </c>
      <c r="B946" s="189" t="s">
        <v>1725</v>
      </c>
      <c r="C946" s="160"/>
      <c r="D946" s="160"/>
      <c r="E946" s="160"/>
      <c r="F946" s="361"/>
      <c r="G946" s="362"/>
    </row>
    <row r="947" ht="23.1" customHeight="1" spans="1:7">
      <c r="A947" s="189" t="s">
        <v>1726</v>
      </c>
      <c r="B947" s="189" t="s">
        <v>1727</v>
      </c>
      <c r="C947" s="160"/>
      <c r="D947" s="160"/>
      <c r="E947" s="160"/>
      <c r="F947" s="361"/>
      <c r="G947" s="362"/>
    </row>
    <row r="948" ht="23.1" customHeight="1" spans="1:7">
      <c r="A948" s="157" t="s">
        <v>1728</v>
      </c>
      <c r="B948" s="363" t="s">
        <v>1729</v>
      </c>
      <c r="C948" s="158">
        <f>SUM(C949:C950)</f>
        <v>1881</v>
      </c>
      <c r="D948" s="158">
        <f>SUM(D949:D950)</f>
        <v>359</v>
      </c>
      <c r="E948" s="158">
        <f>SUM(E949:E950)</f>
        <v>137</v>
      </c>
      <c r="F948" s="361">
        <f>IF(ISERROR(E948/C948),,E948/C948)</f>
        <v>0.0728335991493886</v>
      </c>
      <c r="G948" s="362">
        <f>E948/D948*100%</f>
        <v>0.381615598885794</v>
      </c>
    </row>
    <row r="949" ht="23.1" customHeight="1" spans="1:7">
      <c r="A949" s="189" t="s">
        <v>1730</v>
      </c>
      <c r="B949" s="189" t="s">
        <v>1731</v>
      </c>
      <c r="C949" s="160" t="s">
        <v>47</v>
      </c>
      <c r="D949" s="160" t="s">
        <v>47</v>
      </c>
      <c r="E949" s="160" t="s">
        <v>47</v>
      </c>
      <c r="F949" s="361"/>
      <c r="G949" s="362"/>
    </row>
    <row r="950" ht="23.1" customHeight="1" spans="1:7">
      <c r="A950" s="189" t="s">
        <v>1732</v>
      </c>
      <c r="B950" s="189" t="s">
        <v>1729</v>
      </c>
      <c r="C950" s="160">
        <v>1881</v>
      </c>
      <c r="D950" s="160">
        <v>359</v>
      </c>
      <c r="E950" s="160">
        <v>137</v>
      </c>
      <c r="F950" s="361">
        <f>IF(ISERROR(E950/C950),,E950/C950)</f>
        <v>0.0728335991493886</v>
      </c>
      <c r="G950" s="362">
        <f>E950/D950*100%</f>
        <v>0.381615598885794</v>
      </c>
    </row>
    <row r="951" ht="23.1" customHeight="1" spans="1:7">
      <c r="A951" s="157" t="s">
        <v>1733</v>
      </c>
      <c r="B951" s="157" t="s">
        <v>1734</v>
      </c>
      <c r="C951" s="158">
        <f>SUM(C952,,C973,C983,C993,C1000,C1005)</f>
        <v>1040</v>
      </c>
      <c r="D951" s="158">
        <f>SUM(D952,,D973,D983,D993,D1000,D1005)</f>
        <v>2268</v>
      </c>
      <c r="E951" s="158">
        <f>SUM(E952,,E973,E983,E993,E1000,E1005)</f>
        <v>1112</v>
      </c>
      <c r="F951" s="361">
        <f>IF(ISERROR(E951/C951),,E951/C951)</f>
        <v>1.06923076923077</v>
      </c>
      <c r="G951" s="362">
        <f>E951/D951*100%</f>
        <v>0.490299823633157</v>
      </c>
    </row>
    <row r="952" ht="23.1" customHeight="1" spans="1:7">
      <c r="A952" s="157" t="s">
        <v>1735</v>
      </c>
      <c r="B952" s="363" t="s">
        <v>1736</v>
      </c>
      <c r="C952" s="158">
        <f>SUM(C953:C972)</f>
        <v>1037</v>
      </c>
      <c r="D952" s="158">
        <f>SUM(D953:D972)</f>
        <v>2252</v>
      </c>
      <c r="E952" s="158">
        <f>SUM(E953:E972)</f>
        <v>1112</v>
      </c>
      <c r="F952" s="361">
        <f>IF(ISERROR(E952/C952),,E952/C952)</f>
        <v>1.07232401157184</v>
      </c>
      <c r="G952" s="362">
        <f>E952/D952*100%</f>
        <v>0.493783303730018</v>
      </c>
    </row>
    <row r="953" ht="23.1" customHeight="1" spans="1:7">
      <c r="A953" s="189" t="s">
        <v>1737</v>
      </c>
      <c r="B953" s="189" t="s">
        <v>129</v>
      </c>
      <c r="C953" s="160">
        <v>671</v>
      </c>
      <c r="D953" s="160">
        <v>708</v>
      </c>
      <c r="E953" s="160">
        <v>747</v>
      </c>
      <c r="F953" s="361">
        <f>IF(ISERROR(E953/C953),,E953/C953)</f>
        <v>1.11326378539493</v>
      </c>
      <c r="G953" s="362">
        <f>E953/D953*100%</f>
        <v>1.05508474576271</v>
      </c>
    </row>
    <row r="954" ht="23.1" customHeight="1" spans="1:7">
      <c r="A954" s="189" t="s">
        <v>1738</v>
      </c>
      <c r="B954" s="189" t="s">
        <v>131</v>
      </c>
      <c r="C954" s="160" t="s">
        <v>47</v>
      </c>
      <c r="D954" s="160" t="s">
        <v>47</v>
      </c>
      <c r="E954" s="160" t="s">
        <v>47</v>
      </c>
      <c r="F954" s="361"/>
      <c r="G954" s="362"/>
    </row>
    <row r="955" ht="23.1" customHeight="1" spans="1:7">
      <c r="A955" s="189" t="s">
        <v>1739</v>
      </c>
      <c r="B955" s="189" t="s">
        <v>133</v>
      </c>
      <c r="C955" s="160" t="s">
        <v>47</v>
      </c>
      <c r="D955" s="160" t="s">
        <v>47</v>
      </c>
      <c r="E955" s="160" t="s">
        <v>47</v>
      </c>
      <c r="F955" s="361"/>
      <c r="G955" s="362"/>
    </row>
    <row r="956" ht="23.1" customHeight="1" spans="1:7">
      <c r="A956" s="189" t="s">
        <v>1740</v>
      </c>
      <c r="B956" s="189" t="s">
        <v>1741</v>
      </c>
      <c r="C956" s="160" t="s">
        <v>47</v>
      </c>
      <c r="D956" s="160">
        <v>1026</v>
      </c>
      <c r="E956" s="160" t="s">
        <v>47</v>
      </c>
      <c r="F956" s="361">
        <f>IF(ISERROR(E956/C956),,E956/C956)</f>
        <v>0</v>
      </c>
      <c r="G956" s="362"/>
    </row>
    <row r="957" ht="23.1" customHeight="1" spans="1:7">
      <c r="A957" s="189" t="s">
        <v>1742</v>
      </c>
      <c r="B957" s="189" t="s">
        <v>1743</v>
      </c>
      <c r="C957" s="160">
        <v>350</v>
      </c>
      <c r="D957" s="160" t="s">
        <v>47</v>
      </c>
      <c r="E957" s="160">
        <v>350</v>
      </c>
      <c r="F957" s="361">
        <f>IF(ISERROR(E957/C957),,E957/C957)</f>
        <v>1</v>
      </c>
      <c r="G957" s="362"/>
    </row>
    <row r="958" ht="23.1" customHeight="1" spans="1:7">
      <c r="A958" s="189" t="s">
        <v>1744</v>
      </c>
      <c r="B958" s="189" t="s">
        <v>1745</v>
      </c>
      <c r="C958" s="160" t="s">
        <v>47</v>
      </c>
      <c r="D958" s="160" t="s">
        <v>47</v>
      </c>
      <c r="E958" s="160" t="s">
        <v>47</v>
      </c>
      <c r="F958" s="361"/>
      <c r="G958" s="362"/>
    </row>
    <row r="959" ht="23.1" customHeight="1" spans="1:7">
      <c r="A959" s="189" t="s">
        <v>1746</v>
      </c>
      <c r="B959" s="189" t="s">
        <v>1747</v>
      </c>
      <c r="C959" s="160">
        <v>6</v>
      </c>
      <c r="D959" s="160">
        <v>6</v>
      </c>
      <c r="E959" s="160">
        <v>1</v>
      </c>
      <c r="F959" s="361">
        <f>IF(ISERROR(E959/C959),,E959/C959)</f>
        <v>0.166666666666667</v>
      </c>
      <c r="G959" s="362">
        <f>E959/D959*100%</f>
        <v>0.166666666666667</v>
      </c>
    </row>
    <row r="960" ht="23.1" customHeight="1" spans="1:7">
      <c r="A960" s="189" t="s">
        <v>1748</v>
      </c>
      <c r="B960" s="189" t="s">
        <v>1749</v>
      </c>
      <c r="C960" s="160" t="s">
        <v>47</v>
      </c>
      <c r="D960" s="160" t="s">
        <v>47</v>
      </c>
      <c r="E960" s="160">
        <v>1</v>
      </c>
      <c r="F960" s="361">
        <f>IF(ISERROR(E960/C960),,E960/C960)</f>
        <v>0</v>
      </c>
      <c r="G960" s="362"/>
    </row>
    <row r="961" ht="23.1" customHeight="1" spans="1:7">
      <c r="A961" s="189" t="s">
        <v>1750</v>
      </c>
      <c r="B961" s="189" t="s">
        <v>1751</v>
      </c>
      <c r="C961" s="160" t="s">
        <v>47</v>
      </c>
      <c r="D961" s="160" t="s">
        <v>47</v>
      </c>
      <c r="E961" s="160" t="s">
        <v>47</v>
      </c>
      <c r="F961" s="361"/>
      <c r="G961" s="362"/>
    </row>
    <row r="962" ht="23.1" customHeight="1" spans="1:7">
      <c r="A962" s="189" t="s">
        <v>1752</v>
      </c>
      <c r="B962" s="189" t="s">
        <v>1753</v>
      </c>
      <c r="C962" s="160" t="s">
        <v>47</v>
      </c>
      <c r="D962" s="160" t="s">
        <v>47</v>
      </c>
      <c r="E962" s="160" t="s">
        <v>47</v>
      </c>
      <c r="F962" s="361"/>
      <c r="G962" s="362"/>
    </row>
    <row r="963" ht="23.1" customHeight="1" spans="1:7">
      <c r="A963" s="189" t="s">
        <v>1754</v>
      </c>
      <c r="B963" s="189" t="s">
        <v>1755</v>
      </c>
      <c r="C963" s="160" t="s">
        <v>47</v>
      </c>
      <c r="D963" s="160" t="s">
        <v>47</v>
      </c>
      <c r="E963" s="160" t="s">
        <v>47</v>
      </c>
      <c r="F963" s="361"/>
      <c r="G963" s="362"/>
    </row>
    <row r="964" ht="23.1" customHeight="1" spans="1:7">
      <c r="A964" s="189" t="s">
        <v>1756</v>
      </c>
      <c r="B964" s="189" t="s">
        <v>1757</v>
      </c>
      <c r="C964" s="160" t="s">
        <v>47</v>
      </c>
      <c r="D964" s="160" t="s">
        <v>47</v>
      </c>
      <c r="E964" s="160" t="s">
        <v>47</v>
      </c>
      <c r="F964" s="361"/>
      <c r="G964" s="362"/>
    </row>
    <row r="965" ht="23.1" customHeight="1" spans="1:7">
      <c r="A965" s="189" t="s">
        <v>1758</v>
      </c>
      <c r="B965" s="189" t="s">
        <v>1759</v>
      </c>
      <c r="C965" s="160" t="s">
        <v>47</v>
      </c>
      <c r="D965" s="160" t="s">
        <v>47</v>
      </c>
      <c r="E965" s="160" t="s">
        <v>47</v>
      </c>
      <c r="F965" s="361"/>
      <c r="G965" s="362"/>
    </row>
    <row r="966" ht="23.1" customHeight="1" spans="1:7">
      <c r="A966" s="189" t="s">
        <v>1760</v>
      </c>
      <c r="B966" s="189" t="s">
        <v>1761</v>
      </c>
      <c r="C966" s="160" t="s">
        <v>47</v>
      </c>
      <c r="D966" s="160" t="s">
        <v>47</v>
      </c>
      <c r="E966" s="160" t="s">
        <v>47</v>
      </c>
      <c r="F966" s="361"/>
      <c r="G966" s="362"/>
    </row>
    <row r="967" ht="23.1" customHeight="1" spans="1:7">
      <c r="A967" s="189" t="s">
        <v>1762</v>
      </c>
      <c r="B967" s="189" t="s">
        <v>1763</v>
      </c>
      <c r="C967" s="160" t="s">
        <v>47</v>
      </c>
      <c r="D967" s="160" t="s">
        <v>47</v>
      </c>
      <c r="E967" s="160" t="s">
        <v>47</v>
      </c>
      <c r="F967" s="361"/>
      <c r="G967" s="362"/>
    </row>
    <row r="968" ht="23.1" customHeight="1" spans="1:7">
      <c r="A968" s="189" t="s">
        <v>1764</v>
      </c>
      <c r="B968" s="189" t="s">
        <v>1765</v>
      </c>
      <c r="C968" s="160" t="s">
        <v>47</v>
      </c>
      <c r="D968" s="160" t="s">
        <v>47</v>
      </c>
      <c r="E968" s="160" t="s">
        <v>47</v>
      </c>
      <c r="F968" s="361"/>
      <c r="G968" s="362"/>
    </row>
    <row r="969" ht="23.1" customHeight="1" spans="1:7">
      <c r="A969" s="189" t="s">
        <v>1766</v>
      </c>
      <c r="B969" s="189" t="s">
        <v>1767</v>
      </c>
      <c r="C969" s="160" t="s">
        <v>47</v>
      </c>
      <c r="D969" s="160" t="s">
        <v>47</v>
      </c>
      <c r="E969" s="160" t="s">
        <v>47</v>
      </c>
      <c r="F969" s="361"/>
      <c r="G969" s="362"/>
    </row>
    <row r="970" ht="23.1" customHeight="1" spans="1:7">
      <c r="A970" s="189" t="s">
        <v>1768</v>
      </c>
      <c r="B970" s="189" t="s">
        <v>1769</v>
      </c>
      <c r="C970" s="160" t="s">
        <v>47</v>
      </c>
      <c r="D970" s="160" t="s">
        <v>47</v>
      </c>
      <c r="E970" s="160" t="s">
        <v>47</v>
      </c>
      <c r="F970" s="361"/>
      <c r="G970" s="362"/>
    </row>
    <row r="971" ht="23.1" customHeight="1" spans="1:7">
      <c r="A971" s="189" t="s">
        <v>1770</v>
      </c>
      <c r="B971" s="189" t="s">
        <v>1771</v>
      </c>
      <c r="C971" s="160" t="s">
        <v>47</v>
      </c>
      <c r="D971" s="160" t="s">
        <v>47</v>
      </c>
      <c r="E971" s="160" t="s">
        <v>47</v>
      </c>
      <c r="F971" s="361"/>
      <c r="G971" s="362"/>
    </row>
    <row r="972" ht="23.1" customHeight="1" spans="1:7">
      <c r="A972" s="377" t="s">
        <v>1772</v>
      </c>
      <c r="B972" s="377" t="s">
        <v>1773</v>
      </c>
      <c r="C972" s="160">
        <v>10</v>
      </c>
      <c r="D972" s="160">
        <v>512</v>
      </c>
      <c r="E972" s="160">
        <v>13</v>
      </c>
      <c r="F972" s="361">
        <f>IF(ISERROR(E972/C972),,E972/C972)</f>
        <v>1.3</v>
      </c>
      <c r="G972" s="362">
        <f>E972/D972*100%</f>
        <v>0.025390625</v>
      </c>
    </row>
    <row r="973" ht="23.1" customHeight="1" spans="1:7">
      <c r="A973" s="157" t="s">
        <v>1774</v>
      </c>
      <c r="B973" s="363" t="s">
        <v>1775</v>
      </c>
      <c r="C973" s="158">
        <f>SUM(C974:C982)</f>
        <v>0</v>
      </c>
      <c r="D973" s="158">
        <f>SUM(D974:D982)</f>
        <v>0</v>
      </c>
      <c r="E973" s="158">
        <f>SUM(E974:E982)</f>
        <v>0</v>
      </c>
      <c r="F973" s="361">
        <f>IF(ISERROR(E973/C973),,E973/C973)</f>
        <v>0</v>
      </c>
      <c r="G973" s="362">
        <v>0</v>
      </c>
    </row>
    <row r="974" ht="23.1" customHeight="1" spans="1:7">
      <c r="A974" s="189" t="s">
        <v>1776</v>
      </c>
      <c r="B974" s="189" t="s">
        <v>129</v>
      </c>
      <c r="C974" s="160"/>
      <c r="D974" s="160"/>
      <c r="E974" s="160"/>
      <c r="F974" s="361"/>
      <c r="G974" s="362"/>
    </row>
    <row r="975" ht="23.1" customHeight="1" spans="1:7">
      <c r="A975" s="189" t="s">
        <v>1777</v>
      </c>
      <c r="B975" s="189" t="s">
        <v>131</v>
      </c>
      <c r="C975" s="160"/>
      <c r="D975" s="160"/>
      <c r="E975" s="160"/>
      <c r="F975" s="361"/>
      <c r="G975" s="362"/>
    </row>
    <row r="976" ht="23.1" customHeight="1" spans="1:7">
      <c r="A976" s="189" t="s">
        <v>1778</v>
      </c>
      <c r="B976" s="189" t="s">
        <v>133</v>
      </c>
      <c r="C976" s="160"/>
      <c r="D976" s="160"/>
      <c r="E976" s="160"/>
      <c r="F976" s="361"/>
      <c r="G976" s="362"/>
    </row>
    <row r="977" ht="23.1" customHeight="1" spans="1:7">
      <c r="A977" s="189" t="s">
        <v>1779</v>
      </c>
      <c r="B977" s="189" t="s">
        <v>1780</v>
      </c>
      <c r="C977" s="160"/>
      <c r="D977" s="160"/>
      <c r="E977" s="160"/>
      <c r="F977" s="361"/>
      <c r="G977" s="362"/>
    </row>
    <row r="978" ht="23.1" customHeight="1" spans="1:7">
      <c r="A978" s="189" t="s">
        <v>1781</v>
      </c>
      <c r="B978" s="189" t="s">
        <v>1782</v>
      </c>
      <c r="C978" s="160"/>
      <c r="D978" s="160"/>
      <c r="E978" s="160"/>
      <c r="F978" s="361"/>
      <c r="G978" s="362"/>
    </row>
    <row r="979" ht="23.1" customHeight="1" spans="1:7">
      <c r="A979" s="189" t="s">
        <v>1783</v>
      </c>
      <c r="B979" s="189" t="s">
        <v>1784</v>
      </c>
      <c r="C979" s="160"/>
      <c r="D979" s="160"/>
      <c r="E979" s="160"/>
      <c r="F979" s="361"/>
      <c r="G979" s="362"/>
    </row>
    <row r="980" ht="23.1" customHeight="1" spans="1:7">
      <c r="A980" s="189" t="s">
        <v>1785</v>
      </c>
      <c r="B980" s="189" t="s">
        <v>1786</v>
      </c>
      <c r="C980" s="160"/>
      <c r="D980" s="160"/>
      <c r="E980" s="160"/>
      <c r="F980" s="361"/>
      <c r="G980" s="362"/>
    </row>
    <row r="981" ht="23.1" customHeight="1" spans="1:7">
      <c r="A981" s="189" t="s">
        <v>1787</v>
      </c>
      <c r="B981" s="189" t="s">
        <v>1788</v>
      </c>
      <c r="C981" s="160"/>
      <c r="D981" s="160"/>
      <c r="E981" s="160"/>
      <c r="F981" s="361"/>
      <c r="G981" s="362"/>
    </row>
    <row r="982" ht="23.1" customHeight="1" spans="1:7">
      <c r="A982" s="189" t="s">
        <v>1789</v>
      </c>
      <c r="B982" s="189" t="s">
        <v>1790</v>
      </c>
      <c r="C982" s="160"/>
      <c r="D982" s="160"/>
      <c r="E982" s="160"/>
      <c r="F982" s="361"/>
      <c r="G982" s="362"/>
    </row>
    <row r="983" ht="23.1" customHeight="1" spans="1:7">
      <c r="A983" s="157" t="s">
        <v>1791</v>
      </c>
      <c r="B983" s="363" t="s">
        <v>1792</v>
      </c>
      <c r="C983" s="158">
        <f>SUM(C984:C992)</f>
        <v>0</v>
      </c>
      <c r="D983" s="158">
        <f>SUM(D984:D992)</f>
        <v>0</v>
      </c>
      <c r="E983" s="158">
        <f>SUM(E984:E992)</f>
        <v>0</v>
      </c>
      <c r="F983" s="361">
        <f>IF(ISERROR(E983/C983),,E983/C983)</f>
        <v>0</v>
      </c>
      <c r="G983" s="362">
        <v>0</v>
      </c>
    </row>
    <row r="984" ht="23.1" customHeight="1" spans="1:7">
      <c r="A984" s="189" t="s">
        <v>1793</v>
      </c>
      <c r="B984" s="189" t="s">
        <v>129</v>
      </c>
      <c r="C984" s="160"/>
      <c r="D984" s="160"/>
      <c r="E984" s="160"/>
      <c r="F984" s="361"/>
      <c r="G984" s="362"/>
    </row>
    <row r="985" ht="23.1" customHeight="1" spans="1:7">
      <c r="A985" s="189" t="s">
        <v>1794</v>
      </c>
      <c r="B985" s="189" t="s">
        <v>131</v>
      </c>
      <c r="C985" s="160"/>
      <c r="D985" s="160"/>
      <c r="E985" s="160"/>
      <c r="F985" s="361"/>
      <c r="G985" s="362"/>
    </row>
    <row r="986" ht="23.1" customHeight="1" spans="1:7">
      <c r="A986" s="189" t="s">
        <v>1795</v>
      </c>
      <c r="B986" s="189" t="s">
        <v>133</v>
      </c>
      <c r="C986" s="160"/>
      <c r="D986" s="160"/>
      <c r="E986" s="160"/>
      <c r="F986" s="361"/>
      <c r="G986" s="362"/>
    </row>
    <row r="987" ht="23.1" customHeight="1" spans="1:7">
      <c r="A987" s="189" t="s">
        <v>1796</v>
      </c>
      <c r="B987" s="189" t="s">
        <v>1797</v>
      </c>
      <c r="C987" s="160"/>
      <c r="D987" s="160"/>
      <c r="E987" s="160"/>
      <c r="F987" s="361"/>
      <c r="G987" s="362"/>
    </row>
    <row r="988" ht="23.1" customHeight="1" spans="1:7">
      <c r="A988" s="189" t="s">
        <v>1798</v>
      </c>
      <c r="B988" s="189" t="s">
        <v>1799</v>
      </c>
      <c r="C988" s="160"/>
      <c r="D988" s="160"/>
      <c r="E988" s="160"/>
      <c r="F988" s="361"/>
      <c r="G988" s="362"/>
    </row>
    <row r="989" ht="23.1" customHeight="1" spans="1:7">
      <c r="A989" s="189" t="s">
        <v>1800</v>
      </c>
      <c r="B989" s="189" t="s">
        <v>1801</v>
      </c>
      <c r="C989" s="160"/>
      <c r="D989" s="160"/>
      <c r="E989" s="160"/>
      <c r="F989" s="361"/>
      <c r="G989" s="362"/>
    </row>
    <row r="990" ht="23.1" customHeight="1" spans="1:7">
      <c r="A990" s="189" t="s">
        <v>1802</v>
      </c>
      <c r="B990" s="189" t="s">
        <v>1803</v>
      </c>
      <c r="C990" s="160"/>
      <c r="D990" s="160"/>
      <c r="E990" s="160"/>
      <c r="F990" s="361"/>
      <c r="G990" s="362"/>
    </row>
    <row r="991" ht="23.1" customHeight="1" spans="1:7">
      <c r="A991" s="189" t="s">
        <v>1804</v>
      </c>
      <c r="B991" s="189" t="s">
        <v>1805</v>
      </c>
      <c r="C991" s="160"/>
      <c r="D991" s="160"/>
      <c r="E991" s="160"/>
      <c r="F991" s="361"/>
      <c r="G991" s="362"/>
    </row>
    <row r="992" ht="23.1" customHeight="1" spans="1:7">
      <c r="A992" s="189" t="s">
        <v>1806</v>
      </c>
      <c r="B992" s="189" t="s">
        <v>1807</v>
      </c>
      <c r="C992" s="160"/>
      <c r="D992" s="160"/>
      <c r="E992" s="160"/>
      <c r="F992" s="361"/>
      <c r="G992" s="362"/>
    </row>
    <row r="993" ht="23.1" customHeight="1" spans="1:7">
      <c r="A993" s="157" t="s">
        <v>1808</v>
      </c>
      <c r="B993" s="363" t="s">
        <v>1809</v>
      </c>
      <c r="C993" s="158">
        <f>SUM(C994:C999)</f>
        <v>0</v>
      </c>
      <c r="D993" s="158">
        <f>SUM(D994:D999)</f>
        <v>0</v>
      </c>
      <c r="E993" s="158">
        <f>SUM(E994:E999)</f>
        <v>0</v>
      </c>
      <c r="F993" s="361">
        <f>IF(ISERROR(E993/C993),,E993/C993)</f>
        <v>0</v>
      </c>
      <c r="G993" s="362">
        <v>0</v>
      </c>
    </row>
    <row r="994" ht="23.1" customHeight="1" spans="1:7">
      <c r="A994" s="189" t="s">
        <v>1810</v>
      </c>
      <c r="B994" s="189" t="s">
        <v>129</v>
      </c>
      <c r="C994" s="160"/>
      <c r="D994" s="160"/>
      <c r="E994" s="160"/>
      <c r="F994" s="361"/>
      <c r="G994" s="362"/>
    </row>
    <row r="995" ht="23.1" customHeight="1" spans="1:7">
      <c r="A995" s="189" t="s">
        <v>1811</v>
      </c>
      <c r="B995" s="189" t="s">
        <v>131</v>
      </c>
      <c r="C995" s="160"/>
      <c r="D995" s="160"/>
      <c r="E995" s="160"/>
      <c r="F995" s="361"/>
      <c r="G995" s="362"/>
    </row>
    <row r="996" ht="23.1" customHeight="1" spans="1:7">
      <c r="A996" s="189" t="s">
        <v>1812</v>
      </c>
      <c r="B996" s="189" t="s">
        <v>133</v>
      </c>
      <c r="C996" s="160"/>
      <c r="D996" s="160"/>
      <c r="E996" s="160"/>
      <c r="F996" s="361"/>
      <c r="G996" s="362"/>
    </row>
    <row r="997" ht="23.1" customHeight="1" spans="1:7">
      <c r="A997" s="189" t="s">
        <v>1813</v>
      </c>
      <c r="B997" s="189" t="s">
        <v>1788</v>
      </c>
      <c r="C997" s="160"/>
      <c r="D997" s="160"/>
      <c r="E997" s="160"/>
      <c r="F997" s="361"/>
      <c r="G997" s="362"/>
    </row>
    <row r="998" ht="23.1" customHeight="1" spans="1:7">
      <c r="A998" s="189" t="s">
        <v>1814</v>
      </c>
      <c r="B998" s="189" t="s">
        <v>1815</v>
      </c>
      <c r="C998" s="160"/>
      <c r="D998" s="160"/>
      <c r="E998" s="160"/>
      <c r="F998" s="361"/>
      <c r="G998" s="362"/>
    </row>
    <row r="999" ht="23.1" customHeight="1" spans="1:7">
      <c r="A999" s="189" t="s">
        <v>1816</v>
      </c>
      <c r="B999" s="189" t="s">
        <v>1817</v>
      </c>
      <c r="C999" s="160"/>
      <c r="D999" s="160"/>
      <c r="E999" s="160"/>
      <c r="F999" s="361"/>
      <c r="G999" s="362"/>
    </row>
    <row r="1000" ht="23.1" customHeight="1" spans="1:7">
      <c r="A1000" s="157" t="s">
        <v>1818</v>
      </c>
      <c r="B1000" s="363" t="s">
        <v>1819</v>
      </c>
      <c r="C1000" s="158">
        <f>SUM(C1001:C1004)</f>
        <v>0</v>
      </c>
      <c r="D1000" s="158">
        <f>SUM(D1001:D1004)</f>
        <v>0</v>
      </c>
      <c r="E1000" s="158">
        <f>SUM(E1001:E1004)</f>
        <v>0</v>
      </c>
      <c r="F1000" s="361">
        <f>IF(ISERROR(E1000/C1000),,E1000/C1000)</f>
        <v>0</v>
      </c>
      <c r="G1000" s="362">
        <v>0</v>
      </c>
    </row>
    <row r="1001" ht="23.1" customHeight="1" spans="1:7">
      <c r="A1001" s="189" t="s">
        <v>1820</v>
      </c>
      <c r="B1001" s="189" t="s">
        <v>1821</v>
      </c>
      <c r="C1001" s="160"/>
      <c r="D1001" s="160"/>
      <c r="E1001" s="160"/>
      <c r="F1001" s="361"/>
      <c r="G1001" s="362"/>
    </row>
    <row r="1002" ht="23.1" customHeight="1" spans="1:7">
      <c r="A1002" s="189" t="s">
        <v>1822</v>
      </c>
      <c r="B1002" s="189" t="s">
        <v>1823</v>
      </c>
      <c r="C1002" s="160"/>
      <c r="D1002" s="160"/>
      <c r="E1002" s="160"/>
      <c r="F1002" s="361"/>
      <c r="G1002" s="362"/>
    </row>
    <row r="1003" ht="23.1" customHeight="1" spans="1:7">
      <c r="A1003" s="189" t="s">
        <v>1824</v>
      </c>
      <c r="B1003" s="189" t="s">
        <v>1825</v>
      </c>
      <c r="C1003" s="160"/>
      <c r="D1003" s="160"/>
      <c r="E1003" s="160"/>
      <c r="F1003" s="361"/>
      <c r="G1003" s="362"/>
    </row>
    <row r="1004" ht="23.1" customHeight="1" spans="1:7">
      <c r="A1004" s="189" t="s">
        <v>1826</v>
      </c>
      <c r="B1004" s="189" t="s">
        <v>1827</v>
      </c>
      <c r="C1004" s="160"/>
      <c r="D1004" s="160"/>
      <c r="E1004" s="160"/>
      <c r="F1004" s="361"/>
      <c r="G1004" s="362"/>
    </row>
    <row r="1005" ht="23.1" customHeight="1" spans="1:7">
      <c r="A1005" s="157" t="s">
        <v>1828</v>
      </c>
      <c r="B1005" s="363" t="s">
        <v>1829</v>
      </c>
      <c r="C1005" s="158">
        <f>SUM(C1006:C1007)</f>
        <v>3</v>
      </c>
      <c r="D1005" s="158">
        <f>SUM(D1006:D1007)</f>
        <v>16</v>
      </c>
      <c r="E1005" s="158">
        <f>SUM(E1006:E1007)</f>
        <v>0</v>
      </c>
      <c r="F1005" s="361">
        <f>IF(ISERROR(E1005/C1005),,E1005/C1005)</f>
        <v>0</v>
      </c>
      <c r="G1005" s="362">
        <f>E1005/D1005*100%</f>
        <v>0</v>
      </c>
    </row>
    <row r="1006" ht="23.1" customHeight="1" spans="1:7">
      <c r="A1006" s="189" t="s">
        <v>1830</v>
      </c>
      <c r="B1006" s="189" t="s">
        <v>1831</v>
      </c>
      <c r="C1006" s="160" t="s">
        <v>47</v>
      </c>
      <c r="D1006" s="160">
        <v>16</v>
      </c>
      <c r="E1006" s="160" t="s">
        <v>47</v>
      </c>
      <c r="F1006" s="361">
        <f>IF(ISERROR(E1006/C1006),,E1006/C1006)</f>
        <v>0</v>
      </c>
      <c r="G1006" s="362"/>
    </row>
    <row r="1007" ht="23.1" customHeight="1" spans="1:7">
      <c r="A1007" s="189" t="s">
        <v>1832</v>
      </c>
      <c r="B1007" s="189" t="s">
        <v>1829</v>
      </c>
      <c r="C1007" s="160">
        <v>3</v>
      </c>
      <c r="D1007" s="160" t="s">
        <v>47</v>
      </c>
      <c r="E1007" s="160" t="s">
        <v>47</v>
      </c>
      <c r="F1007" s="361">
        <f>IF(ISERROR(E1007/C1007),,E1007/C1007)</f>
        <v>0</v>
      </c>
      <c r="G1007" s="362"/>
    </row>
    <row r="1008" ht="23.1" customHeight="1" spans="1:7">
      <c r="A1008" s="157" t="s">
        <v>1833</v>
      </c>
      <c r="B1008" s="157" t="s">
        <v>1834</v>
      </c>
      <c r="C1008" s="158">
        <f>SUM(C1009,C1019,C1035,C1040,C1051,C1058,C1066)</f>
        <v>194</v>
      </c>
      <c r="D1008" s="158">
        <f>SUM(D1009,D1019,D1035,D1040,D1051,D1058,D1066)</f>
        <v>1627</v>
      </c>
      <c r="E1008" s="158">
        <f>SUM(E1009,E1019,E1035,E1040,E1051,E1058,E1066)</f>
        <v>3057</v>
      </c>
      <c r="F1008" s="361">
        <f>IF(ISERROR(E1008/C1008),,E1008/C1008)</f>
        <v>15.7577319587629</v>
      </c>
      <c r="G1008" s="362">
        <f>E1008/D1008*100%</f>
        <v>1.87891825445605</v>
      </c>
    </row>
    <row r="1009" ht="23.1" customHeight="1" spans="1:7">
      <c r="A1009" s="157" t="s">
        <v>1835</v>
      </c>
      <c r="B1009" s="363" t="s">
        <v>1836</v>
      </c>
      <c r="C1009" s="158">
        <f>SUM(C1010:C1018)</f>
        <v>27</v>
      </c>
      <c r="D1009" s="158">
        <f>SUM(D1010:D1018)</f>
        <v>27</v>
      </c>
      <c r="E1009" s="158">
        <f>SUM(E1010:E1018)</f>
        <v>12</v>
      </c>
      <c r="F1009" s="361">
        <f>IF(ISERROR(E1009/C1009),,E1009/C1009)</f>
        <v>0.444444444444444</v>
      </c>
      <c r="G1009" s="362">
        <f>E1009/D1009*100%</f>
        <v>0.444444444444444</v>
      </c>
    </row>
    <row r="1010" ht="23.1" customHeight="1" spans="1:7">
      <c r="A1010" s="189" t="s">
        <v>1837</v>
      </c>
      <c r="B1010" s="189" t="s">
        <v>129</v>
      </c>
      <c r="C1010" s="160" t="s">
        <v>47</v>
      </c>
      <c r="D1010" s="160" t="s">
        <v>47</v>
      </c>
      <c r="E1010" s="160" t="s">
        <v>47</v>
      </c>
      <c r="F1010" s="361"/>
      <c r="G1010" s="362"/>
    </row>
    <row r="1011" ht="23.1" customHeight="1" spans="1:7">
      <c r="A1011" s="189" t="s">
        <v>1838</v>
      </c>
      <c r="B1011" s="189" t="s">
        <v>131</v>
      </c>
      <c r="C1011" s="160" t="s">
        <v>47</v>
      </c>
      <c r="D1011" s="160" t="s">
        <v>47</v>
      </c>
      <c r="E1011" s="160" t="s">
        <v>47</v>
      </c>
      <c r="F1011" s="361"/>
      <c r="G1011" s="362"/>
    </row>
    <row r="1012" ht="23.1" customHeight="1" spans="1:7">
      <c r="A1012" s="189" t="s">
        <v>1839</v>
      </c>
      <c r="B1012" s="189" t="s">
        <v>133</v>
      </c>
      <c r="C1012" s="160" t="s">
        <v>47</v>
      </c>
      <c r="D1012" s="160" t="s">
        <v>47</v>
      </c>
      <c r="E1012" s="160" t="s">
        <v>47</v>
      </c>
      <c r="F1012" s="361"/>
      <c r="G1012" s="362"/>
    </row>
    <row r="1013" ht="23.1" customHeight="1" spans="1:7">
      <c r="A1013" s="189" t="s">
        <v>1840</v>
      </c>
      <c r="B1013" s="189" t="s">
        <v>1841</v>
      </c>
      <c r="C1013" s="160">
        <v>27</v>
      </c>
      <c r="D1013" s="160">
        <v>27</v>
      </c>
      <c r="E1013" s="160">
        <v>12</v>
      </c>
      <c r="F1013" s="361">
        <f>IF(ISERROR(E1013/C1013),,E1013/C1013)</f>
        <v>0.444444444444444</v>
      </c>
      <c r="G1013" s="362">
        <f>E1013/D1013*100%</f>
        <v>0.444444444444444</v>
      </c>
    </row>
    <row r="1014" ht="23.1" customHeight="1" spans="1:7">
      <c r="A1014" s="189" t="s">
        <v>1842</v>
      </c>
      <c r="B1014" s="189" t="s">
        <v>1843</v>
      </c>
      <c r="C1014" s="160" t="s">
        <v>47</v>
      </c>
      <c r="D1014" s="160" t="s">
        <v>47</v>
      </c>
      <c r="E1014" s="160" t="s">
        <v>47</v>
      </c>
      <c r="F1014" s="361"/>
      <c r="G1014" s="362"/>
    </row>
    <row r="1015" ht="23.1" customHeight="1" spans="1:7">
      <c r="A1015" s="189" t="s">
        <v>1844</v>
      </c>
      <c r="B1015" s="189" t="s">
        <v>1845</v>
      </c>
      <c r="C1015" s="160" t="s">
        <v>47</v>
      </c>
      <c r="D1015" s="160" t="s">
        <v>47</v>
      </c>
      <c r="E1015" s="160" t="s">
        <v>47</v>
      </c>
      <c r="F1015" s="361"/>
      <c r="G1015" s="362"/>
    </row>
    <row r="1016" ht="23.1" customHeight="1" spans="1:7">
      <c r="A1016" s="189" t="s">
        <v>1846</v>
      </c>
      <c r="B1016" s="189" t="s">
        <v>1847</v>
      </c>
      <c r="C1016" s="160" t="s">
        <v>47</v>
      </c>
      <c r="D1016" s="160" t="s">
        <v>47</v>
      </c>
      <c r="E1016" s="160" t="s">
        <v>47</v>
      </c>
      <c r="F1016" s="361"/>
      <c r="G1016" s="362"/>
    </row>
    <row r="1017" ht="23.1" customHeight="1" spans="1:7">
      <c r="A1017" s="189" t="s">
        <v>1848</v>
      </c>
      <c r="B1017" s="189" t="s">
        <v>1849</v>
      </c>
      <c r="C1017" s="160" t="s">
        <v>47</v>
      </c>
      <c r="D1017" s="160" t="s">
        <v>47</v>
      </c>
      <c r="E1017" s="160" t="s">
        <v>47</v>
      </c>
      <c r="F1017" s="361"/>
      <c r="G1017" s="362"/>
    </row>
    <row r="1018" ht="23.1" customHeight="1" spans="1:7">
      <c r="A1018" s="189" t="s">
        <v>1850</v>
      </c>
      <c r="B1018" s="189" t="s">
        <v>1851</v>
      </c>
      <c r="C1018" s="160" t="s">
        <v>47</v>
      </c>
      <c r="D1018" s="160" t="s">
        <v>47</v>
      </c>
      <c r="E1018" s="160" t="s">
        <v>47</v>
      </c>
      <c r="F1018" s="361"/>
      <c r="G1018" s="362"/>
    </row>
    <row r="1019" ht="23.1" customHeight="1" spans="1:7">
      <c r="A1019" s="157" t="s">
        <v>1852</v>
      </c>
      <c r="B1019" s="363" t="s">
        <v>1853</v>
      </c>
      <c r="C1019" s="158">
        <f>SUM(C1020:C1034)</f>
        <v>0</v>
      </c>
      <c r="D1019" s="158">
        <f>SUM(D1020:D1034)</f>
        <v>1300</v>
      </c>
      <c r="E1019" s="158">
        <f>SUM(E1020:E1034)</f>
        <v>2465</v>
      </c>
      <c r="F1019" s="361">
        <f>IF(ISERROR(E1019/C1019),,E1019/C1019)</f>
        <v>0</v>
      </c>
      <c r="G1019" s="362">
        <v>0</v>
      </c>
    </row>
    <row r="1020" ht="23.1" customHeight="1" spans="1:7">
      <c r="A1020" s="189" t="s">
        <v>1854</v>
      </c>
      <c r="B1020" s="189" t="s">
        <v>129</v>
      </c>
      <c r="C1020" s="160" t="s">
        <v>47</v>
      </c>
      <c r="D1020" s="160" t="s">
        <v>47</v>
      </c>
      <c r="E1020" s="160" t="s">
        <v>47</v>
      </c>
      <c r="F1020" s="361"/>
      <c r="G1020" s="362"/>
    </row>
    <row r="1021" ht="23.1" customHeight="1" spans="1:7">
      <c r="A1021" s="189" t="s">
        <v>1855</v>
      </c>
      <c r="B1021" s="189" t="s">
        <v>131</v>
      </c>
      <c r="C1021" s="160" t="s">
        <v>47</v>
      </c>
      <c r="D1021" s="160" t="s">
        <v>47</v>
      </c>
      <c r="E1021" s="160" t="s">
        <v>47</v>
      </c>
      <c r="F1021" s="361"/>
      <c r="G1021" s="362"/>
    </row>
    <row r="1022" ht="23.1" customHeight="1" spans="1:7">
      <c r="A1022" s="189" t="s">
        <v>1856</v>
      </c>
      <c r="B1022" s="189" t="s">
        <v>133</v>
      </c>
      <c r="C1022" s="160" t="s">
        <v>47</v>
      </c>
      <c r="D1022" s="160" t="s">
        <v>47</v>
      </c>
      <c r="E1022" s="160" t="s">
        <v>47</v>
      </c>
      <c r="F1022" s="361"/>
      <c r="G1022" s="362"/>
    </row>
    <row r="1023" ht="23.1" customHeight="1" spans="1:7">
      <c r="A1023" s="189" t="s">
        <v>1857</v>
      </c>
      <c r="B1023" s="189" t="s">
        <v>1858</v>
      </c>
      <c r="C1023" s="160" t="s">
        <v>47</v>
      </c>
      <c r="D1023" s="160" t="s">
        <v>47</v>
      </c>
      <c r="E1023" s="160" t="s">
        <v>47</v>
      </c>
      <c r="F1023" s="361"/>
      <c r="G1023" s="362"/>
    </row>
    <row r="1024" ht="23.1" customHeight="1" spans="1:7">
      <c r="A1024" s="189" t="s">
        <v>1859</v>
      </c>
      <c r="B1024" s="189" t="s">
        <v>1860</v>
      </c>
      <c r="C1024" s="160" t="s">
        <v>47</v>
      </c>
      <c r="D1024" s="160" t="s">
        <v>47</v>
      </c>
      <c r="E1024" s="160" t="s">
        <v>47</v>
      </c>
      <c r="F1024" s="361"/>
      <c r="G1024" s="362"/>
    </row>
    <row r="1025" ht="23.1" customHeight="1" spans="1:7">
      <c r="A1025" s="189" t="s">
        <v>1861</v>
      </c>
      <c r="B1025" s="189" t="s">
        <v>1862</v>
      </c>
      <c r="C1025" s="160" t="s">
        <v>47</v>
      </c>
      <c r="D1025" s="160" t="s">
        <v>47</v>
      </c>
      <c r="E1025" s="160" t="s">
        <v>47</v>
      </c>
      <c r="F1025" s="361"/>
      <c r="G1025" s="362"/>
    </row>
    <row r="1026" ht="23.1" customHeight="1" spans="1:7">
      <c r="A1026" s="189" t="s">
        <v>1863</v>
      </c>
      <c r="B1026" s="189" t="s">
        <v>1864</v>
      </c>
      <c r="C1026" s="160" t="s">
        <v>47</v>
      </c>
      <c r="D1026" s="160" t="s">
        <v>47</v>
      </c>
      <c r="E1026" s="160" t="s">
        <v>47</v>
      </c>
      <c r="F1026" s="361"/>
      <c r="G1026" s="362"/>
    </row>
    <row r="1027" ht="23.1" customHeight="1" spans="1:7">
      <c r="A1027" s="189" t="s">
        <v>1865</v>
      </c>
      <c r="B1027" s="189" t="s">
        <v>1866</v>
      </c>
      <c r="C1027" s="160" t="s">
        <v>47</v>
      </c>
      <c r="D1027" s="160" t="s">
        <v>47</v>
      </c>
      <c r="E1027" s="160" t="s">
        <v>47</v>
      </c>
      <c r="F1027" s="361"/>
      <c r="G1027" s="362"/>
    </row>
    <row r="1028" ht="23.1" customHeight="1" spans="1:7">
      <c r="A1028" s="189" t="s">
        <v>1867</v>
      </c>
      <c r="B1028" s="189" t="s">
        <v>1868</v>
      </c>
      <c r="C1028" s="160" t="s">
        <v>47</v>
      </c>
      <c r="D1028" s="160" t="s">
        <v>47</v>
      </c>
      <c r="E1028" s="160" t="s">
        <v>47</v>
      </c>
      <c r="F1028" s="361"/>
      <c r="G1028" s="362"/>
    </row>
    <row r="1029" ht="23.1" customHeight="1" spans="1:7">
      <c r="A1029" s="189" t="s">
        <v>1869</v>
      </c>
      <c r="B1029" s="189" t="s">
        <v>1870</v>
      </c>
      <c r="C1029" s="160" t="s">
        <v>47</v>
      </c>
      <c r="D1029" s="160" t="s">
        <v>47</v>
      </c>
      <c r="E1029" s="160" t="s">
        <v>47</v>
      </c>
      <c r="F1029" s="361"/>
      <c r="G1029" s="362"/>
    </row>
    <row r="1030" ht="23.1" customHeight="1" spans="1:7">
      <c r="A1030" s="189" t="s">
        <v>1871</v>
      </c>
      <c r="B1030" s="189" t="s">
        <v>1872</v>
      </c>
      <c r="C1030" s="160" t="s">
        <v>47</v>
      </c>
      <c r="D1030" s="160" t="s">
        <v>47</v>
      </c>
      <c r="E1030" s="160" t="s">
        <v>47</v>
      </c>
      <c r="F1030" s="361"/>
      <c r="G1030" s="362"/>
    </row>
    <row r="1031" ht="23.1" customHeight="1" spans="1:7">
      <c r="A1031" s="189" t="s">
        <v>1873</v>
      </c>
      <c r="B1031" s="189" t="s">
        <v>1874</v>
      </c>
      <c r="C1031" s="160" t="s">
        <v>47</v>
      </c>
      <c r="D1031" s="160" t="s">
        <v>47</v>
      </c>
      <c r="E1031" s="160" t="s">
        <v>47</v>
      </c>
      <c r="F1031" s="361"/>
      <c r="G1031" s="362"/>
    </row>
    <row r="1032" ht="23.1" customHeight="1" spans="1:7">
      <c r="A1032" s="189" t="s">
        <v>1875</v>
      </c>
      <c r="B1032" s="189" t="s">
        <v>1876</v>
      </c>
      <c r="C1032" s="160" t="s">
        <v>47</v>
      </c>
      <c r="D1032" s="160" t="s">
        <v>47</v>
      </c>
      <c r="E1032" s="160" t="s">
        <v>47</v>
      </c>
      <c r="F1032" s="361"/>
      <c r="G1032" s="362"/>
    </row>
    <row r="1033" ht="23.1" customHeight="1" spans="1:7">
      <c r="A1033" s="189" t="s">
        <v>1877</v>
      </c>
      <c r="B1033" s="189" t="s">
        <v>1878</v>
      </c>
      <c r="C1033" s="160" t="s">
        <v>47</v>
      </c>
      <c r="D1033" s="160" t="s">
        <v>47</v>
      </c>
      <c r="E1033" s="160" t="s">
        <v>47</v>
      </c>
      <c r="F1033" s="361"/>
      <c r="G1033" s="362"/>
    </row>
    <row r="1034" ht="23.1" customHeight="1" spans="1:7">
      <c r="A1034" s="189" t="s">
        <v>1879</v>
      </c>
      <c r="B1034" s="189" t="s">
        <v>1880</v>
      </c>
      <c r="C1034" s="160" t="s">
        <v>47</v>
      </c>
      <c r="D1034" s="160">
        <v>1300</v>
      </c>
      <c r="E1034" s="160">
        <v>2465</v>
      </c>
      <c r="F1034" s="361">
        <f>IF(ISERROR(E1034/C1034),,E1034/C1034)</f>
        <v>0</v>
      </c>
      <c r="G1034" s="362">
        <v>0</v>
      </c>
    </row>
    <row r="1035" ht="23.1" customHeight="1" spans="1:7">
      <c r="A1035" s="157" t="s">
        <v>1881</v>
      </c>
      <c r="B1035" s="363" t="s">
        <v>1882</v>
      </c>
      <c r="C1035" s="158">
        <f>SUM(C1036:C1039)</f>
        <v>0</v>
      </c>
      <c r="D1035" s="158">
        <f>SUM(D1036:D1039)</f>
        <v>0</v>
      </c>
      <c r="E1035" s="158">
        <f>SUM(E1036:E1039)</f>
        <v>0</v>
      </c>
      <c r="F1035" s="361">
        <f>IF(ISERROR(E1035/C1035),,E1035/C1035)</f>
        <v>0</v>
      </c>
      <c r="G1035" s="362">
        <v>0</v>
      </c>
    </row>
    <row r="1036" ht="23.1" customHeight="1" spans="1:7">
      <c r="A1036" s="189" t="s">
        <v>1883</v>
      </c>
      <c r="B1036" s="189" t="s">
        <v>129</v>
      </c>
      <c r="C1036" s="160"/>
      <c r="D1036" s="160"/>
      <c r="E1036" s="160"/>
      <c r="F1036" s="361"/>
      <c r="G1036" s="362"/>
    </row>
    <row r="1037" ht="23.1" customHeight="1" spans="1:7">
      <c r="A1037" s="189" t="s">
        <v>1884</v>
      </c>
      <c r="B1037" s="189" t="s">
        <v>131</v>
      </c>
      <c r="C1037" s="160"/>
      <c r="D1037" s="160"/>
      <c r="E1037" s="160"/>
      <c r="F1037" s="361"/>
      <c r="G1037" s="362"/>
    </row>
    <row r="1038" ht="23.1" customHeight="1" spans="1:7">
      <c r="A1038" s="189" t="s">
        <v>1885</v>
      </c>
      <c r="B1038" s="189" t="s">
        <v>133</v>
      </c>
      <c r="C1038" s="160"/>
      <c r="D1038" s="160"/>
      <c r="E1038" s="160"/>
      <c r="F1038" s="361"/>
      <c r="G1038" s="362"/>
    </row>
    <row r="1039" ht="23.1" customHeight="1" spans="1:7">
      <c r="A1039" s="189" t="s">
        <v>1886</v>
      </c>
      <c r="B1039" s="189" t="s">
        <v>1887</v>
      </c>
      <c r="C1039" s="160"/>
      <c r="D1039" s="160"/>
      <c r="E1039" s="160"/>
      <c r="F1039" s="361"/>
      <c r="G1039" s="362"/>
    </row>
    <row r="1040" ht="23.1" customHeight="1" spans="1:7">
      <c r="A1040" s="157" t="s">
        <v>1888</v>
      </c>
      <c r="B1040" s="363" t="s">
        <v>1889</v>
      </c>
      <c r="C1040" s="158">
        <f>SUM(C1041:C1050)</f>
        <v>0</v>
      </c>
      <c r="D1040" s="158">
        <f>SUM(D1041:D1050)</f>
        <v>35</v>
      </c>
      <c r="E1040" s="158">
        <f>SUM(E1041:E1050)</f>
        <v>0</v>
      </c>
      <c r="F1040" s="361">
        <f>IF(ISERROR(E1040/C1040),,E1040/C1040)</f>
        <v>0</v>
      </c>
      <c r="G1040" s="362">
        <f>E1040/D1040*100%</f>
        <v>0</v>
      </c>
    </row>
    <row r="1041" ht="23.1" customHeight="1" spans="1:7">
      <c r="A1041" s="189" t="s">
        <v>1890</v>
      </c>
      <c r="B1041" s="189" t="s">
        <v>129</v>
      </c>
      <c r="C1041" s="160" t="s">
        <v>47</v>
      </c>
      <c r="D1041" s="160" t="s">
        <v>47</v>
      </c>
      <c r="E1041" s="160" t="s">
        <v>47</v>
      </c>
      <c r="F1041" s="362"/>
      <c r="G1041" s="362"/>
    </row>
    <row r="1042" ht="23.1" customHeight="1" spans="1:7">
      <c r="A1042" s="189" t="s">
        <v>1891</v>
      </c>
      <c r="B1042" s="189" t="s">
        <v>131</v>
      </c>
      <c r="C1042" s="160" t="s">
        <v>47</v>
      </c>
      <c r="D1042" s="160" t="s">
        <v>47</v>
      </c>
      <c r="E1042" s="160" t="s">
        <v>47</v>
      </c>
      <c r="F1042" s="362"/>
      <c r="G1042" s="362"/>
    </row>
    <row r="1043" ht="23.1" customHeight="1" spans="1:7">
      <c r="A1043" s="189" t="s">
        <v>1892</v>
      </c>
      <c r="B1043" s="189" t="s">
        <v>133</v>
      </c>
      <c r="C1043" s="160" t="s">
        <v>47</v>
      </c>
      <c r="D1043" s="160" t="s">
        <v>47</v>
      </c>
      <c r="E1043" s="160" t="s">
        <v>47</v>
      </c>
      <c r="F1043" s="362"/>
      <c r="G1043" s="362"/>
    </row>
    <row r="1044" ht="23.1" customHeight="1" spans="1:7">
      <c r="A1044" s="189" t="s">
        <v>1893</v>
      </c>
      <c r="B1044" s="189" t="s">
        <v>1894</v>
      </c>
      <c r="C1044" s="160" t="s">
        <v>47</v>
      </c>
      <c r="D1044" s="160" t="s">
        <v>47</v>
      </c>
      <c r="E1044" s="160" t="s">
        <v>47</v>
      </c>
      <c r="F1044" s="362"/>
      <c r="G1044" s="362"/>
    </row>
    <row r="1045" ht="23.1" customHeight="1" spans="1:7">
      <c r="A1045" s="189" t="s">
        <v>1895</v>
      </c>
      <c r="B1045" s="189" t="s">
        <v>1896</v>
      </c>
      <c r="C1045" s="160" t="s">
        <v>47</v>
      </c>
      <c r="D1045" s="160" t="s">
        <v>47</v>
      </c>
      <c r="E1045" s="160" t="s">
        <v>47</v>
      </c>
      <c r="F1045" s="362"/>
      <c r="G1045" s="362"/>
    </row>
    <row r="1046" ht="23.1" customHeight="1" spans="1:7">
      <c r="A1046" s="189" t="s">
        <v>1897</v>
      </c>
      <c r="B1046" s="189" t="s">
        <v>1898</v>
      </c>
      <c r="C1046" s="160" t="s">
        <v>47</v>
      </c>
      <c r="D1046" s="160" t="s">
        <v>47</v>
      </c>
      <c r="E1046" s="160" t="s">
        <v>47</v>
      </c>
      <c r="F1046" s="362"/>
      <c r="G1046" s="362"/>
    </row>
    <row r="1047" ht="23.1" customHeight="1" spans="1:7">
      <c r="A1047" s="189" t="s">
        <v>1899</v>
      </c>
      <c r="B1047" s="189" t="s">
        <v>1900</v>
      </c>
      <c r="C1047" s="160" t="s">
        <v>47</v>
      </c>
      <c r="D1047" s="160" t="s">
        <v>47</v>
      </c>
      <c r="E1047" s="160" t="s">
        <v>47</v>
      </c>
      <c r="F1047" s="362"/>
      <c r="G1047" s="362"/>
    </row>
    <row r="1048" ht="23.1" customHeight="1" spans="1:7">
      <c r="A1048" s="189" t="s">
        <v>1901</v>
      </c>
      <c r="B1048" s="189" t="s">
        <v>1902</v>
      </c>
      <c r="C1048" s="160" t="s">
        <v>47</v>
      </c>
      <c r="D1048" s="160">
        <v>35</v>
      </c>
      <c r="E1048" s="160" t="s">
        <v>47</v>
      </c>
      <c r="F1048" s="362">
        <v>0</v>
      </c>
      <c r="G1048" s="362"/>
    </row>
    <row r="1049" ht="23.1" customHeight="1" spans="1:7">
      <c r="A1049" s="189" t="s">
        <v>1903</v>
      </c>
      <c r="B1049" s="189" t="s">
        <v>147</v>
      </c>
      <c r="C1049" s="160" t="s">
        <v>47</v>
      </c>
      <c r="D1049" s="160" t="s">
        <v>47</v>
      </c>
      <c r="E1049" s="160" t="s">
        <v>47</v>
      </c>
      <c r="F1049" s="362"/>
      <c r="G1049" s="362"/>
    </row>
    <row r="1050" ht="23.1" customHeight="1" spans="1:7">
      <c r="A1050" s="377" t="s">
        <v>1904</v>
      </c>
      <c r="B1050" s="377" t="s">
        <v>1905</v>
      </c>
      <c r="C1050" s="160" t="s">
        <v>47</v>
      </c>
      <c r="D1050" s="160" t="s">
        <v>47</v>
      </c>
      <c r="E1050" s="160" t="s">
        <v>47</v>
      </c>
      <c r="F1050" s="362"/>
      <c r="G1050" s="362"/>
    </row>
    <row r="1051" ht="23.1" customHeight="1" spans="1:7">
      <c r="A1051" s="157" t="s">
        <v>1906</v>
      </c>
      <c r="B1051" s="363" t="s">
        <v>1907</v>
      </c>
      <c r="C1051" s="158">
        <f>SUM(C1052:C1057)</f>
        <v>0</v>
      </c>
      <c r="D1051" s="158">
        <f>SUM(D1052:D1057)</f>
        <v>0</v>
      </c>
      <c r="E1051" s="158">
        <f>SUM(E1052:E1057)</f>
        <v>0</v>
      </c>
      <c r="F1051" s="361">
        <f>IF(ISERROR(E1051/C1051),,E1051/C1051)</f>
        <v>0</v>
      </c>
      <c r="G1051" s="362">
        <v>0</v>
      </c>
    </row>
    <row r="1052" ht="23.1" customHeight="1" spans="1:7">
      <c r="A1052" s="189" t="s">
        <v>1908</v>
      </c>
      <c r="B1052" s="189" t="s">
        <v>129</v>
      </c>
      <c r="C1052" s="160"/>
      <c r="D1052" s="160"/>
      <c r="E1052" s="160"/>
      <c r="F1052" s="361"/>
      <c r="G1052" s="362"/>
    </row>
    <row r="1053" ht="23.1" customHeight="1" spans="1:7">
      <c r="A1053" s="189" t="s">
        <v>1909</v>
      </c>
      <c r="B1053" s="189" t="s">
        <v>131</v>
      </c>
      <c r="C1053" s="160"/>
      <c r="D1053" s="160"/>
      <c r="E1053" s="160"/>
      <c r="F1053" s="361"/>
      <c r="G1053" s="362"/>
    </row>
    <row r="1054" ht="23.1" customHeight="1" spans="1:7">
      <c r="A1054" s="189" t="s">
        <v>1910</v>
      </c>
      <c r="B1054" s="189" t="s">
        <v>133</v>
      </c>
      <c r="C1054" s="160"/>
      <c r="D1054" s="160"/>
      <c r="E1054" s="160"/>
      <c r="F1054" s="361"/>
      <c r="G1054" s="362"/>
    </row>
    <row r="1055" ht="23.1" customHeight="1" spans="1:7">
      <c r="A1055" s="189" t="s">
        <v>1911</v>
      </c>
      <c r="B1055" s="189" t="s">
        <v>1912</v>
      </c>
      <c r="C1055" s="160"/>
      <c r="D1055" s="160"/>
      <c r="E1055" s="160"/>
      <c r="F1055" s="361"/>
      <c r="G1055" s="362"/>
    </row>
    <row r="1056" ht="23.1" customHeight="1" spans="1:7">
      <c r="A1056" s="189" t="s">
        <v>1913</v>
      </c>
      <c r="B1056" s="189" t="s">
        <v>1914</v>
      </c>
      <c r="C1056" s="160"/>
      <c r="D1056" s="160"/>
      <c r="E1056" s="160"/>
      <c r="F1056" s="361"/>
      <c r="G1056" s="362"/>
    </row>
    <row r="1057" ht="23.1" customHeight="1" spans="1:7">
      <c r="A1057" s="189" t="s">
        <v>1915</v>
      </c>
      <c r="B1057" s="189" t="s">
        <v>1916</v>
      </c>
      <c r="C1057" s="160"/>
      <c r="D1057" s="160"/>
      <c r="E1057" s="160"/>
      <c r="F1057" s="361"/>
      <c r="G1057" s="362"/>
    </row>
    <row r="1058" ht="23.1" customHeight="1" spans="1:7">
      <c r="A1058" s="157" t="s">
        <v>1917</v>
      </c>
      <c r="B1058" s="363" t="s">
        <v>1918</v>
      </c>
      <c r="C1058" s="158">
        <f>SUM(C1059:C1065)</f>
        <v>37</v>
      </c>
      <c r="D1058" s="158">
        <f>SUM(D1059:D1065)</f>
        <v>242</v>
      </c>
      <c r="E1058" s="158">
        <f>SUM(E1059:E1065)</f>
        <v>580</v>
      </c>
      <c r="F1058" s="361">
        <f>IF(ISERROR(E1058/C1058),,E1058/C1058)</f>
        <v>15.6756756756757</v>
      </c>
      <c r="G1058" s="362">
        <f>E1058/D1058*100%</f>
        <v>2.39669421487603</v>
      </c>
    </row>
    <row r="1059" ht="23.1" customHeight="1" spans="1:7">
      <c r="A1059" s="189" t="s">
        <v>1919</v>
      </c>
      <c r="B1059" s="189" t="s">
        <v>129</v>
      </c>
      <c r="C1059" s="160" t="s">
        <v>47</v>
      </c>
      <c r="D1059" s="160" t="s">
        <v>47</v>
      </c>
      <c r="E1059" s="160" t="s">
        <v>47</v>
      </c>
      <c r="F1059" s="361"/>
      <c r="G1059" s="362"/>
    </row>
    <row r="1060" ht="23.1" customHeight="1" spans="1:7">
      <c r="A1060" s="189" t="s">
        <v>1920</v>
      </c>
      <c r="B1060" s="189" t="s">
        <v>131</v>
      </c>
      <c r="C1060" s="160" t="s">
        <v>47</v>
      </c>
      <c r="D1060" s="160" t="s">
        <v>47</v>
      </c>
      <c r="E1060" s="160" t="s">
        <v>47</v>
      </c>
      <c r="F1060" s="361"/>
      <c r="G1060" s="362"/>
    </row>
    <row r="1061" ht="23.1" customHeight="1" spans="1:7">
      <c r="A1061" s="189" t="s">
        <v>1921</v>
      </c>
      <c r="B1061" s="189" t="s">
        <v>133</v>
      </c>
      <c r="C1061" s="160" t="s">
        <v>47</v>
      </c>
      <c r="D1061" s="160" t="s">
        <v>47</v>
      </c>
      <c r="E1061" s="160" t="s">
        <v>47</v>
      </c>
      <c r="F1061" s="361"/>
      <c r="G1061" s="362"/>
    </row>
    <row r="1062" ht="23.1" customHeight="1" spans="1:7">
      <c r="A1062" s="189" t="s">
        <v>1922</v>
      </c>
      <c r="B1062" s="189" t="s">
        <v>1923</v>
      </c>
      <c r="C1062" s="160" t="s">
        <v>47</v>
      </c>
      <c r="D1062" s="160" t="s">
        <v>47</v>
      </c>
      <c r="E1062" s="160" t="s">
        <v>47</v>
      </c>
      <c r="F1062" s="361"/>
      <c r="G1062" s="362"/>
    </row>
    <row r="1063" ht="23.1" customHeight="1" spans="1:7">
      <c r="A1063" s="189" t="s">
        <v>1924</v>
      </c>
      <c r="B1063" s="189" t="s">
        <v>1925</v>
      </c>
      <c r="C1063" s="160">
        <v>37</v>
      </c>
      <c r="D1063" s="160">
        <v>242</v>
      </c>
      <c r="E1063" s="160">
        <v>135</v>
      </c>
      <c r="F1063" s="361">
        <f>IF(ISERROR(E1063/C1063),,E1063/C1063)</f>
        <v>3.64864864864865</v>
      </c>
      <c r="G1063" s="362">
        <f>E1063/D1063*100%</f>
        <v>0.557851239669422</v>
      </c>
    </row>
    <row r="1064" ht="23.1" customHeight="1" spans="1:7">
      <c r="A1064" s="189" t="s">
        <v>1926</v>
      </c>
      <c r="B1064" s="189" t="s">
        <v>1927</v>
      </c>
      <c r="C1064" s="160" t="s">
        <v>47</v>
      </c>
      <c r="D1064" s="160" t="s">
        <v>47</v>
      </c>
      <c r="E1064" s="160" t="s">
        <v>47</v>
      </c>
      <c r="F1064" s="361"/>
      <c r="G1064" s="362"/>
    </row>
    <row r="1065" ht="23.1" customHeight="1" spans="1:7">
      <c r="A1065" s="189" t="s">
        <v>1928</v>
      </c>
      <c r="B1065" s="189" t="s">
        <v>1929</v>
      </c>
      <c r="C1065" s="160" t="s">
        <v>47</v>
      </c>
      <c r="D1065" s="160" t="s">
        <v>47</v>
      </c>
      <c r="E1065" s="160">
        <v>445</v>
      </c>
      <c r="F1065" s="361">
        <f>IF(ISERROR(E1065/C1065),,E1065/C1065)</f>
        <v>0</v>
      </c>
      <c r="G1065" s="362">
        <v>0</v>
      </c>
    </row>
    <row r="1066" ht="23.1" customHeight="1" spans="1:7">
      <c r="A1066" s="157" t="s">
        <v>1930</v>
      </c>
      <c r="B1066" s="363" t="s">
        <v>1931</v>
      </c>
      <c r="C1066" s="158">
        <f>SUM(C1067:C1071)</f>
        <v>130</v>
      </c>
      <c r="D1066" s="158">
        <f>SUM(D1067:D1071)</f>
        <v>23</v>
      </c>
      <c r="E1066" s="158">
        <f>SUM(E1067:E1071)</f>
        <v>0</v>
      </c>
      <c r="F1066" s="361">
        <f>IF(ISERROR(E1066/C1066),,E1066/C1066)</f>
        <v>0</v>
      </c>
      <c r="G1066" s="362">
        <f>E1066/D1066*100%</f>
        <v>0</v>
      </c>
    </row>
    <row r="1067" ht="23.1" customHeight="1" spans="1:7">
      <c r="A1067" s="189" t="s">
        <v>1932</v>
      </c>
      <c r="B1067" s="189" t="s">
        <v>1933</v>
      </c>
      <c r="C1067" s="160" t="s">
        <v>47</v>
      </c>
      <c r="D1067" s="160" t="s">
        <v>47</v>
      </c>
      <c r="E1067" s="160" t="s">
        <v>47</v>
      </c>
      <c r="F1067" s="361"/>
      <c r="G1067" s="362"/>
    </row>
    <row r="1068" ht="23.1" customHeight="1" spans="1:7">
      <c r="A1068" s="189" t="s">
        <v>1934</v>
      </c>
      <c r="B1068" s="189" t="s">
        <v>1935</v>
      </c>
      <c r="C1068" s="160" t="s">
        <v>47</v>
      </c>
      <c r="D1068" s="160" t="s">
        <v>47</v>
      </c>
      <c r="E1068" s="160" t="s">
        <v>47</v>
      </c>
      <c r="F1068" s="361"/>
      <c r="G1068" s="362"/>
    </row>
    <row r="1069" ht="23.1" customHeight="1" spans="1:7">
      <c r="A1069" s="189" t="s">
        <v>1936</v>
      </c>
      <c r="B1069" s="189" t="s">
        <v>1937</v>
      </c>
      <c r="C1069" s="160" t="s">
        <v>47</v>
      </c>
      <c r="D1069" s="160" t="s">
        <v>47</v>
      </c>
      <c r="E1069" s="160" t="s">
        <v>47</v>
      </c>
      <c r="F1069" s="361"/>
      <c r="G1069" s="362"/>
    </row>
    <row r="1070" ht="23.1" customHeight="1" spans="1:7">
      <c r="A1070" s="189" t="s">
        <v>1938</v>
      </c>
      <c r="B1070" s="189" t="s">
        <v>1939</v>
      </c>
      <c r="C1070" s="160" t="s">
        <v>47</v>
      </c>
      <c r="D1070" s="160" t="s">
        <v>47</v>
      </c>
      <c r="E1070" s="160" t="s">
        <v>47</v>
      </c>
      <c r="F1070" s="361"/>
      <c r="G1070" s="362"/>
    </row>
    <row r="1071" ht="23.1" customHeight="1" spans="1:7">
      <c r="A1071" s="189" t="s">
        <v>1940</v>
      </c>
      <c r="B1071" s="189" t="s">
        <v>1931</v>
      </c>
      <c r="C1071" s="160">
        <v>130</v>
      </c>
      <c r="D1071" s="160">
        <v>23</v>
      </c>
      <c r="E1071" s="160" t="s">
        <v>47</v>
      </c>
      <c r="F1071" s="361">
        <f>IF(ISERROR(E1071/C1071),,E1071/C1071)</f>
        <v>0</v>
      </c>
      <c r="G1071" s="362"/>
    </row>
    <row r="1072" ht="23.1" customHeight="1" spans="1:7">
      <c r="A1072" s="157" t="s">
        <v>1941</v>
      </c>
      <c r="B1072" s="157" t="s">
        <v>1942</v>
      </c>
      <c r="C1072" s="158">
        <f>SUM(C1073,C1083,C1089)</f>
        <v>320</v>
      </c>
      <c r="D1072" s="158">
        <f>SUM(D1073,D1083,D1089)</f>
        <v>263</v>
      </c>
      <c r="E1072" s="158">
        <f>SUM(E1073,E1083,E1089)</f>
        <v>326</v>
      </c>
      <c r="F1072" s="361">
        <f>IF(ISERROR(E1072/C1072),,E1072/C1072)</f>
        <v>1.01875</v>
      </c>
      <c r="G1072" s="362">
        <f>E1072/D1072*100%</f>
        <v>1.23954372623574</v>
      </c>
    </row>
    <row r="1073" ht="23.1" customHeight="1" spans="1:7">
      <c r="A1073" s="157" t="s">
        <v>1943</v>
      </c>
      <c r="B1073" s="363" t="s">
        <v>1944</v>
      </c>
      <c r="C1073" s="158">
        <f>SUM(C1074:C1082)</f>
        <v>115</v>
      </c>
      <c r="D1073" s="158">
        <f>SUM(D1074:D1082)</f>
        <v>113</v>
      </c>
      <c r="E1073" s="158">
        <f>SUM(E1074:E1082)</f>
        <v>120</v>
      </c>
      <c r="F1073" s="361">
        <f>IF(ISERROR(E1073/C1073),,E1073/C1073)</f>
        <v>1.04347826086957</v>
      </c>
      <c r="G1073" s="362">
        <f>E1073/D1073*100%</f>
        <v>1.06194690265487</v>
      </c>
    </row>
    <row r="1074" ht="23.1" customHeight="1" spans="1:7">
      <c r="A1074" s="189" t="s">
        <v>1945</v>
      </c>
      <c r="B1074" s="189" t="s">
        <v>129</v>
      </c>
      <c r="C1074" s="160">
        <v>96</v>
      </c>
      <c r="D1074" s="160">
        <v>94</v>
      </c>
      <c r="E1074" s="160">
        <v>110</v>
      </c>
      <c r="F1074" s="361">
        <f>IF(ISERROR(E1074/C1074),,E1074/C1074)</f>
        <v>1.14583333333333</v>
      </c>
      <c r="G1074" s="362">
        <f>E1074/D1074*100%</f>
        <v>1.17021276595745</v>
      </c>
    </row>
    <row r="1075" ht="23.1" customHeight="1" spans="1:7">
      <c r="A1075" s="189" t="s">
        <v>1946</v>
      </c>
      <c r="B1075" s="189" t="s">
        <v>131</v>
      </c>
      <c r="C1075" s="160" t="s">
        <v>47</v>
      </c>
      <c r="D1075" s="160" t="s">
        <v>47</v>
      </c>
      <c r="E1075" s="160" t="s">
        <v>47</v>
      </c>
      <c r="F1075" s="361"/>
      <c r="G1075" s="362"/>
    </row>
    <row r="1076" ht="23.1" customHeight="1" spans="1:7">
      <c r="A1076" s="189" t="s">
        <v>1947</v>
      </c>
      <c r="B1076" s="189" t="s">
        <v>133</v>
      </c>
      <c r="C1076" s="160" t="s">
        <v>47</v>
      </c>
      <c r="D1076" s="160" t="s">
        <v>47</v>
      </c>
      <c r="E1076" s="160" t="s">
        <v>47</v>
      </c>
      <c r="F1076" s="361"/>
      <c r="G1076" s="362"/>
    </row>
    <row r="1077" ht="23.1" customHeight="1" spans="1:7">
      <c r="A1077" s="189" t="s">
        <v>1948</v>
      </c>
      <c r="B1077" s="189" t="s">
        <v>1949</v>
      </c>
      <c r="C1077" s="160" t="s">
        <v>47</v>
      </c>
      <c r="D1077" s="160" t="s">
        <v>47</v>
      </c>
      <c r="E1077" s="160" t="s">
        <v>47</v>
      </c>
      <c r="F1077" s="361"/>
      <c r="G1077" s="362"/>
    </row>
    <row r="1078" ht="23.1" customHeight="1" spans="1:7">
      <c r="A1078" s="189" t="s">
        <v>1950</v>
      </c>
      <c r="B1078" s="189" t="s">
        <v>1951</v>
      </c>
      <c r="C1078" s="160" t="s">
        <v>47</v>
      </c>
      <c r="D1078" s="160" t="s">
        <v>47</v>
      </c>
      <c r="E1078" s="160" t="s">
        <v>47</v>
      </c>
      <c r="F1078" s="361"/>
      <c r="G1078" s="362"/>
    </row>
    <row r="1079" ht="23.1" customHeight="1" spans="1:7">
      <c r="A1079" s="189" t="s">
        <v>1952</v>
      </c>
      <c r="B1079" s="189" t="s">
        <v>1953</v>
      </c>
      <c r="C1079" s="160" t="s">
        <v>47</v>
      </c>
      <c r="D1079" s="160" t="s">
        <v>47</v>
      </c>
      <c r="E1079" s="160" t="s">
        <v>47</v>
      </c>
      <c r="F1079" s="361"/>
      <c r="G1079" s="362"/>
    </row>
    <row r="1080" ht="23.1" customHeight="1" spans="1:7">
      <c r="A1080" s="189" t="s">
        <v>1954</v>
      </c>
      <c r="B1080" s="189" t="s">
        <v>1955</v>
      </c>
      <c r="C1080" s="160" t="s">
        <v>47</v>
      </c>
      <c r="D1080" s="160" t="s">
        <v>47</v>
      </c>
      <c r="E1080" s="160" t="s">
        <v>47</v>
      </c>
      <c r="F1080" s="361"/>
      <c r="G1080" s="362"/>
    </row>
    <row r="1081" ht="23.1" customHeight="1" spans="1:7">
      <c r="A1081" s="189" t="s">
        <v>1956</v>
      </c>
      <c r="B1081" s="189" t="s">
        <v>147</v>
      </c>
      <c r="C1081" s="160" t="s">
        <v>47</v>
      </c>
      <c r="D1081" s="160" t="s">
        <v>47</v>
      </c>
      <c r="E1081" s="160" t="s">
        <v>47</v>
      </c>
      <c r="F1081" s="361"/>
      <c r="G1081" s="362"/>
    </row>
    <row r="1082" ht="23.1" customHeight="1" spans="1:7">
      <c r="A1082" s="189" t="s">
        <v>1957</v>
      </c>
      <c r="B1082" s="189" t="s">
        <v>1958</v>
      </c>
      <c r="C1082" s="160">
        <v>19</v>
      </c>
      <c r="D1082" s="160">
        <v>19</v>
      </c>
      <c r="E1082" s="160">
        <v>10</v>
      </c>
      <c r="F1082" s="361">
        <f>IF(ISERROR(E1082/C1082),,E1082/C1082)</f>
        <v>0.526315789473684</v>
      </c>
      <c r="G1082" s="362">
        <f>E1082/D1082*100%</f>
        <v>0.526315789473684</v>
      </c>
    </row>
    <row r="1083" ht="23.1" customHeight="1" spans="1:7">
      <c r="A1083" s="157" t="s">
        <v>1959</v>
      </c>
      <c r="B1083" s="363" t="s">
        <v>1960</v>
      </c>
      <c r="C1083" s="158">
        <f>SUM(C1084:C1088)</f>
        <v>151</v>
      </c>
      <c r="D1083" s="158">
        <f>SUM(D1084:D1088)</f>
        <v>51</v>
      </c>
      <c r="E1083" s="158">
        <f>SUM(E1084:E1088)</f>
        <v>0</v>
      </c>
      <c r="F1083" s="361">
        <f>IF(ISERROR(E1083/C1083),,E1083/C1083)</f>
        <v>0</v>
      </c>
      <c r="G1083" s="362">
        <v>0</v>
      </c>
    </row>
    <row r="1084" ht="23.1" customHeight="1" spans="1:7">
      <c r="A1084" s="189" t="s">
        <v>1961</v>
      </c>
      <c r="B1084" s="189" t="s">
        <v>129</v>
      </c>
      <c r="C1084" s="160" t="s">
        <v>47</v>
      </c>
      <c r="D1084" s="160" t="s">
        <v>47</v>
      </c>
      <c r="E1084" s="160" t="s">
        <v>47</v>
      </c>
      <c r="F1084" s="361"/>
      <c r="G1084" s="362"/>
    </row>
    <row r="1085" ht="23.1" customHeight="1" spans="1:7">
      <c r="A1085" s="189" t="s">
        <v>1962</v>
      </c>
      <c r="B1085" s="189" t="s">
        <v>131</v>
      </c>
      <c r="C1085" s="160" t="s">
        <v>47</v>
      </c>
      <c r="D1085" s="160" t="s">
        <v>47</v>
      </c>
      <c r="E1085" s="160" t="s">
        <v>47</v>
      </c>
      <c r="F1085" s="361"/>
      <c r="G1085" s="362"/>
    </row>
    <row r="1086" ht="23.1" customHeight="1" spans="1:7">
      <c r="A1086" s="189" t="s">
        <v>1963</v>
      </c>
      <c r="B1086" s="189" t="s">
        <v>133</v>
      </c>
      <c r="C1086" s="160" t="s">
        <v>47</v>
      </c>
      <c r="D1086" s="160" t="s">
        <v>47</v>
      </c>
      <c r="E1086" s="160" t="s">
        <v>47</v>
      </c>
      <c r="F1086" s="361"/>
      <c r="G1086" s="362"/>
    </row>
    <row r="1087" ht="23.1" customHeight="1" spans="1:7">
      <c r="A1087" s="189" t="s">
        <v>1964</v>
      </c>
      <c r="B1087" s="189" t="s">
        <v>1965</v>
      </c>
      <c r="C1087" s="160" t="s">
        <v>47</v>
      </c>
      <c r="D1087" s="160" t="s">
        <v>47</v>
      </c>
      <c r="E1087" s="160" t="s">
        <v>47</v>
      </c>
      <c r="F1087" s="361"/>
      <c r="G1087" s="362"/>
    </row>
    <row r="1088" ht="23.1" customHeight="1" spans="1:7">
      <c r="A1088" s="189" t="s">
        <v>1966</v>
      </c>
      <c r="B1088" s="189" t="s">
        <v>1967</v>
      </c>
      <c r="C1088" s="160">
        <v>151</v>
      </c>
      <c r="D1088" s="160">
        <v>51</v>
      </c>
      <c r="E1088" s="160" t="s">
        <v>47</v>
      </c>
      <c r="F1088" s="361">
        <f>IF(ISERROR(E1088/C1088),,E1088/C1088)</f>
        <v>0</v>
      </c>
      <c r="G1088" s="362">
        <v>0</v>
      </c>
    </row>
    <row r="1089" ht="23.1" customHeight="1" spans="1:7">
      <c r="A1089" s="157" t="s">
        <v>1968</v>
      </c>
      <c r="B1089" s="363" t="s">
        <v>1969</v>
      </c>
      <c r="C1089" s="158">
        <f>SUM(C1090:C1091)</f>
        <v>54</v>
      </c>
      <c r="D1089" s="158">
        <f>SUM(D1090:D1091)</f>
        <v>99</v>
      </c>
      <c r="E1089" s="158">
        <f>SUM(E1090:E1091)</f>
        <v>206</v>
      </c>
      <c r="F1089" s="361">
        <f>IF(ISERROR(E1089/C1089),,E1089/C1089)</f>
        <v>3.81481481481481</v>
      </c>
      <c r="G1089" s="362">
        <f>E1089/D1089*100%</f>
        <v>2.08080808080808</v>
      </c>
    </row>
    <row r="1090" ht="23.1" customHeight="1" spans="1:7">
      <c r="A1090" s="189" t="s">
        <v>1970</v>
      </c>
      <c r="B1090" s="189" t="s">
        <v>1971</v>
      </c>
      <c r="C1090" s="160" t="s">
        <v>47</v>
      </c>
      <c r="D1090" s="160" t="s">
        <v>47</v>
      </c>
      <c r="E1090" s="160" t="s">
        <v>47</v>
      </c>
      <c r="F1090" s="361"/>
      <c r="G1090" s="362"/>
    </row>
    <row r="1091" ht="23.1" customHeight="1" spans="1:7">
      <c r="A1091" s="189" t="s">
        <v>1972</v>
      </c>
      <c r="B1091" s="189" t="s">
        <v>1969</v>
      </c>
      <c r="C1091" s="160">
        <v>54</v>
      </c>
      <c r="D1091" s="160">
        <v>99</v>
      </c>
      <c r="E1091" s="160">
        <v>206</v>
      </c>
      <c r="F1091" s="361">
        <f>IF(ISERROR(E1091/C1091),,E1091/C1091)</f>
        <v>3.81481481481481</v>
      </c>
      <c r="G1091" s="362">
        <f>E1091/D1091*100%</f>
        <v>2.08080808080808</v>
      </c>
    </row>
    <row r="1092" ht="23.1" customHeight="1" spans="1:7">
      <c r="A1092" s="157" t="s">
        <v>1973</v>
      </c>
      <c r="B1092" s="157" t="s">
        <v>1974</v>
      </c>
      <c r="C1092" s="158">
        <f>SUM(C1093,C1100,C1110,C1116,C1119)</f>
        <v>10</v>
      </c>
      <c r="D1092" s="158">
        <f>SUM(D1093,D1100,D1110,D1116,D1119)</f>
        <v>8</v>
      </c>
      <c r="E1092" s="158">
        <f>SUM(E1093,E1100,E1110,E1116,E1119)</f>
        <v>0</v>
      </c>
      <c r="F1092" s="361">
        <f>IF(ISERROR(E1092/C1092),,E1092/C1092)</f>
        <v>0</v>
      </c>
      <c r="G1092" s="362">
        <f>E1092/D1092*100%</f>
        <v>0</v>
      </c>
    </row>
    <row r="1093" ht="23.1" customHeight="1" spans="1:7">
      <c r="A1093" s="157" t="s">
        <v>1975</v>
      </c>
      <c r="B1093" s="363" t="s">
        <v>1976</v>
      </c>
      <c r="C1093" s="158">
        <f>SUM(C1094:C1099)</f>
        <v>5</v>
      </c>
      <c r="D1093" s="158">
        <f>SUM(D1094:D1099)</f>
        <v>7</v>
      </c>
      <c r="E1093" s="158">
        <f>SUM(E1094:E1099)</f>
        <v>0</v>
      </c>
      <c r="F1093" s="361">
        <f>IF(ISERROR(E1093/C1093),,E1093/C1093)</f>
        <v>0</v>
      </c>
      <c r="G1093" s="362">
        <f>E1093/D1093*100%</f>
        <v>0</v>
      </c>
    </row>
    <row r="1094" ht="23.1" customHeight="1" spans="1:7">
      <c r="A1094" s="189" t="s">
        <v>1977</v>
      </c>
      <c r="B1094" s="189" t="s">
        <v>129</v>
      </c>
      <c r="C1094" s="160" t="s">
        <v>47</v>
      </c>
      <c r="D1094" s="160" t="s">
        <v>47</v>
      </c>
      <c r="E1094" s="160" t="s">
        <v>47</v>
      </c>
      <c r="F1094" s="361"/>
      <c r="G1094" s="362"/>
    </row>
    <row r="1095" ht="23.1" customHeight="1" spans="1:7">
      <c r="A1095" s="189" t="s">
        <v>1978</v>
      </c>
      <c r="B1095" s="189" t="s">
        <v>131</v>
      </c>
      <c r="C1095" s="160" t="s">
        <v>47</v>
      </c>
      <c r="D1095" s="160" t="s">
        <v>47</v>
      </c>
      <c r="E1095" s="160" t="s">
        <v>47</v>
      </c>
      <c r="F1095" s="361"/>
      <c r="G1095" s="362"/>
    </row>
    <row r="1096" ht="23.1" customHeight="1" spans="1:7">
      <c r="A1096" s="189" t="s">
        <v>1979</v>
      </c>
      <c r="B1096" s="189" t="s">
        <v>133</v>
      </c>
      <c r="C1096" s="160" t="s">
        <v>47</v>
      </c>
      <c r="D1096" s="160" t="s">
        <v>47</v>
      </c>
      <c r="E1096" s="160" t="s">
        <v>47</v>
      </c>
      <c r="F1096" s="361"/>
      <c r="G1096" s="362"/>
    </row>
    <row r="1097" ht="23.1" customHeight="1" spans="1:7">
      <c r="A1097" s="189" t="s">
        <v>1980</v>
      </c>
      <c r="B1097" s="189" t="s">
        <v>1981</v>
      </c>
      <c r="C1097" s="160" t="s">
        <v>47</v>
      </c>
      <c r="D1097" s="160" t="s">
        <v>47</v>
      </c>
      <c r="E1097" s="160" t="s">
        <v>47</v>
      </c>
      <c r="F1097" s="361"/>
      <c r="G1097" s="362"/>
    </row>
    <row r="1098" ht="23.1" customHeight="1" spans="1:7">
      <c r="A1098" s="189" t="s">
        <v>1982</v>
      </c>
      <c r="B1098" s="189" t="s">
        <v>147</v>
      </c>
      <c r="C1098" s="160" t="s">
        <v>47</v>
      </c>
      <c r="D1098" s="160" t="s">
        <v>47</v>
      </c>
      <c r="E1098" s="160" t="s">
        <v>47</v>
      </c>
      <c r="F1098" s="361"/>
      <c r="G1098" s="362"/>
    </row>
    <row r="1099" ht="23.1" customHeight="1" spans="1:7">
      <c r="A1099" s="189" t="s">
        <v>1983</v>
      </c>
      <c r="B1099" s="189" t="s">
        <v>1984</v>
      </c>
      <c r="C1099" s="160">
        <v>5</v>
      </c>
      <c r="D1099" s="160">
        <v>7</v>
      </c>
      <c r="E1099" s="160" t="s">
        <v>47</v>
      </c>
      <c r="F1099" s="361">
        <f>IF(ISERROR(E1099/C1099),,E1099/C1099)</f>
        <v>0</v>
      </c>
      <c r="G1099" s="362"/>
    </row>
    <row r="1100" ht="23.1" customHeight="1" spans="1:7">
      <c r="A1100" s="157" t="s">
        <v>1985</v>
      </c>
      <c r="B1100" s="363" t="s">
        <v>1986</v>
      </c>
      <c r="C1100" s="158">
        <f>SUM(C1101:C1109)</f>
        <v>0</v>
      </c>
      <c r="D1100" s="158">
        <f>SUM(D1101:D1109)</f>
        <v>0</v>
      </c>
      <c r="E1100" s="158">
        <f>SUM(E1101:E1109)</f>
        <v>0</v>
      </c>
      <c r="F1100" s="361">
        <f>IF(ISERROR(E1100/C1100),,E1100/C1100)</f>
        <v>0</v>
      </c>
      <c r="G1100" s="362">
        <v>0</v>
      </c>
    </row>
    <row r="1101" ht="23.1" customHeight="1" spans="1:7">
      <c r="A1101" s="189" t="s">
        <v>1987</v>
      </c>
      <c r="B1101" s="189" t="s">
        <v>1988</v>
      </c>
      <c r="C1101" s="160"/>
      <c r="D1101" s="160"/>
      <c r="E1101" s="160"/>
      <c r="F1101" s="361"/>
      <c r="G1101" s="362"/>
    </row>
    <row r="1102" ht="23.1" customHeight="1" spans="1:7">
      <c r="A1102" s="189" t="s">
        <v>1989</v>
      </c>
      <c r="B1102" s="189" t="s">
        <v>1990</v>
      </c>
      <c r="C1102" s="160"/>
      <c r="D1102" s="160"/>
      <c r="E1102" s="160"/>
      <c r="F1102" s="361"/>
      <c r="G1102" s="362"/>
    </row>
    <row r="1103" ht="23.1" customHeight="1" spans="1:7">
      <c r="A1103" s="189" t="s">
        <v>1991</v>
      </c>
      <c r="B1103" s="189" t="s">
        <v>1992</v>
      </c>
      <c r="C1103" s="160"/>
      <c r="D1103" s="160"/>
      <c r="E1103" s="160"/>
      <c r="F1103" s="361"/>
      <c r="G1103" s="362"/>
    </row>
    <row r="1104" ht="23.1" customHeight="1" spans="1:7">
      <c r="A1104" s="189" t="s">
        <v>1993</v>
      </c>
      <c r="B1104" s="189" t="s">
        <v>1994</v>
      </c>
      <c r="C1104" s="160"/>
      <c r="D1104" s="160"/>
      <c r="E1104" s="160"/>
      <c r="F1104" s="361"/>
      <c r="G1104" s="362"/>
    </row>
    <row r="1105" ht="23.1" customHeight="1" spans="1:7">
      <c r="A1105" s="189" t="s">
        <v>1995</v>
      </c>
      <c r="B1105" s="189" t="s">
        <v>1996</v>
      </c>
      <c r="C1105" s="160"/>
      <c r="D1105" s="160"/>
      <c r="E1105" s="160"/>
      <c r="F1105" s="361"/>
      <c r="G1105" s="362"/>
    </row>
    <row r="1106" ht="23.1" customHeight="1" spans="1:7">
      <c r="A1106" s="189" t="s">
        <v>1997</v>
      </c>
      <c r="B1106" s="189" t="s">
        <v>1998</v>
      </c>
      <c r="C1106" s="160"/>
      <c r="D1106" s="160"/>
      <c r="E1106" s="160"/>
      <c r="F1106" s="361"/>
      <c r="G1106" s="362"/>
    </row>
    <row r="1107" ht="23.1" customHeight="1" spans="1:7">
      <c r="A1107" s="189" t="s">
        <v>1999</v>
      </c>
      <c r="B1107" s="189" t="s">
        <v>2000</v>
      </c>
      <c r="C1107" s="160"/>
      <c r="D1107" s="160"/>
      <c r="E1107" s="160"/>
      <c r="F1107" s="361"/>
      <c r="G1107" s="362"/>
    </row>
    <row r="1108" ht="23.1" customHeight="1" spans="1:7">
      <c r="A1108" s="189" t="s">
        <v>2001</v>
      </c>
      <c r="B1108" s="189" t="s">
        <v>2002</v>
      </c>
      <c r="C1108" s="160"/>
      <c r="D1108" s="160"/>
      <c r="E1108" s="160"/>
      <c r="F1108" s="361"/>
      <c r="G1108" s="362"/>
    </row>
    <row r="1109" ht="23.1" customHeight="1" spans="1:7">
      <c r="A1109" s="189" t="s">
        <v>2003</v>
      </c>
      <c r="B1109" s="189" t="s">
        <v>2004</v>
      </c>
      <c r="C1109" s="160"/>
      <c r="D1109" s="160"/>
      <c r="E1109" s="160"/>
      <c r="F1109" s="361"/>
      <c r="G1109" s="362"/>
    </row>
    <row r="1110" ht="23.1" customHeight="1" spans="1:7">
      <c r="A1110" s="157" t="s">
        <v>2005</v>
      </c>
      <c r="B1110" s="363" t="s">
        <v>2006</v>
      </c>
      <c r="C1110" s="158">
        <f>SUM(C1111:C1115)</f>
        <v>5</v>
      </c>
      <c r="D1110" s="158">
        <f>SUM(D1111:D1115)</f>
        <v>1</v>
      </c>
      <c r="E1110" s="158">
        <f>SUM(E1111:E1115)</f>
        <v>0</v>
      </c>
      <c r="F1110" s="361">
        <f>IF(ISERROR(E1110/C1110),,E1110/C1110)</f>
        <v>0</v>
      </c>
      <c r="G1110" s="362">
        <f>E1110/D1110*100%</f>
        <v>0</v>
      </c>
    </row>
    <row r="1111" ht="23.1" customHeight="1" spans="1:7">
      <c r="A1111" s="189" t="s">
        <v>2007</v>
      </c>
      <c r="B1111" s="189" t="s">
        <v>2008</v>
      </c>
      <c r="C1111" s="160" t="s">
        <v>47</v>
      </c>
      <c r="D1111" s="160" t="s">
        <v>47</v>
      </c>
      <c r="E1111" s="160" t="s">
        <v>47</v>
      </c>
      <c r="F1111" s="361"/>
      <c r="G1111" s="362"/>
    </row>
    <row r="1112" ht="23.1" customHeight="1" spans="1:7">
      <c r="A1112" s="189" t="s">
        <v>2009</v>
      </c>
      <c r="B1112" s="189" t="s">
        <v>2010</v>
      </c>
      <c r="C1112" s="160" t="s">
        <v>47</v>
      </c>
      <c r="D1112" s="160" t="s">
        <v>47</v>
      </c>
      <c r="E1112" s="160" t="s">
        <v>47</v>
      </c>
      <c r="F1112" s="361"/>
      <c r="G1112" s="362"/>
    </row>
    <row r="1113" ht="23.1" customHeight="1" spans="1:7">
      <c r="A1113" s="189" t="s">
        <v>2011</v>
      </c>
      <c r="B1113" s="189" t="s">
        <v>2012</v>
      </c>
      <c r="C1113" s="160" t="s">
        <v>47</v>
      </c>
      <c r="D1113" s="160" t="s">
        <v>47</v>
      </c>
      <c r="E1113" s="160" t="s">
        <v>47</v>
      </c>
      <c r="F1113" s="361"/>
      <c r="G1113" s="362"/>
    </row>
    <row r="1114" ht="23.1" customHeight="1" spans="1:7">
      <c r="A1114" s="189" t="s">
        <v>2013</v>
      </c>
      <c r="B1114" s="189" t="s">
        <v>2014</v>
      </c>
      <c r="C1114" s="160" t="s">
        <v>47</v>
      </c>
      <c r="D1114" s="160" t="s">
        <v>47</v>
      </c>
      <c r="E1114" s="160" t="s">
        <v>47</v>
      </c>
      <c r="F1114" s="361"/>
      <c r="G1114" s="362"/>
    </row>
    <row r="1115" ht="23.1" customHeight="1" spans="1:7">
      <c r="A1115" s="189" t="s">
        <v>2015</v>
      </c>
      <c r="B1115" s="189" t="s">
        <v>2016</v>
      </c>
      <c r="C1115" s="160">
        <v>5</v>
      </c>
      <c r="D1115" s="160">
        <v>1</v>
      </c>
      <c r="E1115" s="160" t="s">
        <v>47</v>
      </c>
      <c r="F1115" s="361">
        <f>IF(ISERROR(E1115/C1115),,E1115/C1115)</f>
        <v>0</v>
      </c>
      <c r="G1115" s="362"/>
    </row>
    <row r="1116" ht="23.1" customHeight="1" spans="1:7">
      <c r="A1116" s="157" t="s">
        <v>2017</v>
      </c>
      <c r="B1116" s="363" t="s">
        <v>2018</v>
      </c>
      <c r="C1116" s="158">
        <f>SUM(C1117:C1118)</f>
        <v>0</v>
      </c>
      <c r="D1116" s="158">
        <f>SUM(D1117:D1118)</f>
        <v>0</v>
      </c>
      <c r="E1116" s="158">
        <f>SUM(E1117:E1118)</f>
        <v>0</v>
      </c>
      <c r="F1116" s="361">
        <f>IF(ISERROR(E1116/C1116),,E1116/C1116)</f>
        <v>0</v>
      </c>
      <c r="G1116" s="362">
        <v>0</v>
      </c>
    </row>
    <row r="1117" ht="23.1" customHeight="1" spans="1:7">
      <c r="A1117" s="189" t="s">
        <v>2019</v>
      </c>
      <c r="B1117" s="189" t="s">
        <v>2020</v>
      </c>
      <c r="C1117" s="160"/>
      <c r="D1117" s="160"/>
      <c r="E1117" s="160"/>
      <c r="F1117" s="361"/>
      <c r="G1117" s="362"/>
    </row>
    <row r="1118" ht="23.1" customHeight="1" spans="1:7">
      <c r="A1118" s="189" t="s">
        <v>2021</v>
      </c>
      <c r="B1118" s="189" t="s">
        <v>2022</v>
      </c>
      <c r="C1118" s="160"/>
      <c r="D1118" s="160"/>
      <c r="E1118" s="160"/>
      <c r="F1118" s="361"/>
      <c r="G1118" s="362"/>
    </row>
    <row r="1119" ht="23.1" customHeight="1" spans="1:7">
      <c r="A1119" s="157" t="s">
        <v>2023</v>
      </c>
      <c r="B1119" s="363" t="s">
        <v>2024</v>
      </c>
      <c r="C1119" s="158">
        <f>SUM(C1120:C1121)</f>
        <v>0</v>
      </c>
      <c r="D1119" s="158">
        <f>SUM(D1120:D1121)</f>
        <v>0</v>
      </c>
      <c r="E1119" s="158">
        <f>SUM(E1120:E1121)</f>
        <v>0</v>
      </c>
      <c r="F1119" s="361">
        <f>IF(ISERROR(E1119/C1119),,E1119/C1119)</f>
        <v>0</v>
      </c>
      <c r="G1119" s="362"/>
    </row>
    <row r="1120" ht="23.1" customHeight="1" spans="1:7">
      <c r="A1120" s="189" t="s">
        <v>2025</v>
      </c>
      <c r="B1120" s="189" t="s">
        <v>2026</v>
      </c>
      <c r="C1120" s="160"/>
      <c r="D1120" s="160"/>
      <c r="E1120" s="160"/>
      <c r="F1120" s="361"/>
      <c r="G1120" s="362"/>
    </row>
    <row r="1121" ht="23.1" customHeight="1" spans="1:7">
      <c r="A1121" s="189" t="s">
        <v>2027</v>
      </c>
      <c r="B1121" s="189" t="s">
        <v>2024</v>
      </c>
      <c r="C1121" s="160"/>
      <c r="D1121" s="160"/>
      <c r="E1121" s="160"/>
      <c r="F1121" s="361"/>
      <c r="G1121" s="362"/>
    </row>
    <row r="1122" ht="23.1" customHeight="1" spans="1:7">
      <c r="A1122" s="157" t="s">
        <v>2028</v>
      </c>
      <c r="B1122" s="157" t="s">
        <v>2029</v>
      </c>
      <c r="C1122" s="158">
        <f>SUM(C1123:C1131)</f>
        <v>0</v>
      </c>
      <c r="D1122" s="158">
        <f>SUM(D1123:D1131)</f>
        <v>0</v>
      </c>
      <c r="E1122" s="158">
        <f>SUM(E1123:E1131)</f>
        <v>0</v>
      </c>
      <c r="F1122" s="361">
        <f>IF(ISERROR(E1122/C1122),,E1122/C1122)</f>
        <v>0</v>
      </c>
      <c r="G1122" s="362">
        <v>0</v>
      </c>
    </row>
    <row r="1123" ht="23.1" customHeight="1" spans="1:7">
      <c r="A1123" s="189" t="s">
        <v>2030</v>
      </c>
      <c r="B1123" s="189" t="s">
        <v>125</v>
      </c>
      <c r="C1123" s="160"/>
      <c r="D1123" s="160"/>
      <c r="E1123" s="160"/>
      <c r="F1123" s="361"/>
      <c r="G1123" s="362"/>
    </row>
    <row r="1124" ht="23.1" customHeight="1" spans="1:7">
      <c r="A1124" s="189" t="s">
        <v>2031</v>
      </c>
      <c r="B1124" s="189" t="s">
        <v>2032</v>
      </c>
      <c r="C1124" s="160"/>
      <c r="D1124" s="160"/>
      <c r="E1124" s="160"/>
      <c r="F1124" s="361"/>
      <c r="G1124" s="362"/>
    </row>
    <row r="1125" ht="23.1" customHeight="1" spans="1:7">
      <c r="A1125" s="189" t="s">
        <v>2033</v>
      </c>
      <c r="B1125" s="189" t="s">
        <v>2034</v>
      </c>
      <c r="C1125" s="160"/>
      <c r="D1125" s="160"/>
      <c r="E1125" s="160"/>
      <c r="F1125" s="361"/>
      <c r="G1125" s="362"/>
    </row>
    <row r="1126" ht="23.1" customHeight="1" spans="1:7">
      <c r="A1126" s="189" t="s">
        <v>2035</v>
      </c>
      <c r="B1126" s="189" t="s">
        <v>2036</v>
      </c>
      <c r="C1126" s="160"/>
      <c r="D1126" s="160"/>
      <c r="E1126" s="160"/>
      <c r="F1126" s="361"/>
      <c r="G1126" s="362"/>
    </row>
    <row r="1127" ht="23.1" customHeight="1" spans="1:7">
      <c r="A1127" s="189" t="s">
        <v>2037</v>
      </c>
      <c r="B1127" s="189" t="s">
        <v>2038</v>
      </c>
      <c r="C1127" s="160"/>
      <c r="D1127" s="160"/>
      <c r="E1127" s="160"/>
      <c r="F1127" s="361"/>
      <c r="G1127" s="362"/>
    </row>
    <row r="1128" ht="23.1" customHeight="1" spans="1:7">
      <c r="A1128" s="189" t="s">
        <v>2039</v>
      </c>
      <c r="B1128" s="189" t="s">
        <v>1545</v>
      </c>
      <c r="C1128" s="160"/>
      <c r="D1128" s="160"/>
      <c r="E1128" s="160"/>
      <c r="F1128" s="361"/>
      <c r="G1128" s="362"/>
    </row>
    <row r="1129" ht="23.1" customHeight="1" spans="1:7">
      <c r="A1129" s="189" t="s">
        <v>2040</v>
      </c>
      <c r="B1129" s="189" t="s">
        <v>2041</v>
      </c>
      <c r="C1129" s="160"/>
      <c r="D1129" s="160"/>
      <c r="E1129" s="160"/>
      <c r="F1129" s="361"/>
      <c r="G1129" s="362"/>
    </row>
    <row r="1130" ht="23.1" customHeight="1" spans="1:7">
      <c r="A1130" s="189" t="s">
        <v>2042</v>
      </c>
      <c r="B1130" s="189" t="s">
        <v>2043</v>
      </c>
      <c r="C1130" s="160"/>
      <c r="D1130" s="160"/>
      <c r="E1130" s="160"/>
      <c r="F1130" s="361"/>
      <c r="G1130" s="362"/>
    </row>
    <row r="1131" ht="23.1" customHeight="1" spans="1:7">
      <c r="A1131" s="189" t="s">
        <v>2044</v>
      </c>
      <c r="B1131" s="189" t="s">
        <v>2045</v>
      </c>
      <c r="C1131" s="160"/>
      <c r="D1131" s="160"/>
      <c r="E1131" s="160"/>
      <c r="F1131" s="361"/>
      <c r="G1131" s="362"/>
    </row>
    <row r="1132" ht="23.1" customHeight="1" spans="1:7">
      <c r="A1132" s="157" t="s">
        <v>2046</v>
      </c>
      <c r="B1132" s="157" t="s">
        <v>2047</v>
      </c>
      <c r="C1132" s="158">
        <f>SUM(C1133,,C1160,C1175)</f>
        <v>1017</v>
      </c>
      <c r="D1132" s="158">
        <f>SUM(D1133,,D1160,D1175)</f>
        <v>4714</v>
      </c>
      <c r="E1132" s="158">
        <f>SUM(E1133,,E1160,E1175)</f>
        <v>1614</v>
      </c>
      <c r="F1132" s="361">
        <f>IF(ISERROR(E1132/C1132),,E1132/C1132)</f>
        <v>1.58702064896755</v>
      </c>
      <c r="G1132" s="362">
        <f>E1132/D1132*100%</f>
        <v>0.342384386932541</v>
      </c>
    </row>
    <row r="1133" ht="23.1" customHeight="1" spans="1:7">
      <c r="A1133" s="157" t="s">
        <v>2048</v>
      </c>
      <c r="B1133" s="363" t="s">
        <v>2049</v>
      </c>
      <c r="C1133" s="158">
        <f>SUM(C1134:C1159)</f>
        <v>879</v>
      </c>
      <c r="D1133" s="158">
        <f>SUM(D1134:D1159)</f>
        <v>4539</v>
      </c>
      <c r="E1133" s="158">
        <f>SUM(E1134:E1159)</f>
        <v>1474</v>
      </c>
      <c r="F1133" s="361">
        <f>IF(ISERROR(E1133/C1133),,E1133/C1133)</f>
        <v>1.6769055745165</v>
      </c>
      <c r="G1133" s="362">
        <f>E1133/D1133*100%</f>
        <v>0.324741132408019</v>
      </c>
    </row>
    <row r="1134" ht="23.1" customHeight="1" spans="1:7">
      <c r="A1134" s="189" t="s">
        <v>2050</v>
      </c>
      <c r="B1134" s="189" t="s">
        <v>129</v>
      </c>
      <c r="C1134" s="160">
        <v>684</v>
      </c>
      <c r="D1134" s="160">
        <v>672</v>
      </c>
      <c r="E1134" s="160">
        <v>739</v>
      </c>
      <c r="F1134" s="361">
        <f>IF(ISERROR(E1134/C1134),,E1134/C1134)</f>
        <v>1.08040935672515</v>
      </c>
      <c r="G1134" s="362">
        <f>E1134/D1134*100%</f>
        <v>1.09970238095238</v>
      </c>
    </row>
    <row r="1135" ht="23.1" customHeight="1" spans="1:7">
      <c r="A1135" s="189" t="s">
        <v>2051</v>
      </c>
      <c r="B1135" s="189" t="s">
        <v>131</v>
      </c>
      <c r="C1135" s="160" t="s">
        <v>47</v>
      </c>
      <c r="D1135" s="160" t="s">
        <v>47</v>
      </c>
      <c r="E1135" s="160" t="s">
        <v>47</v>
      </c>
      <c r="F1135" s="361"/>
      <c r="G1135" s="362"/>
    </row>
    <row r="1136" ht="23.1" customHeight="1" spans="1:7">
      <c r="A1136" s="189" t="s">
        <v>2052</v>
      </c>
      <c r="B1136" s="189" t="s">
        <v>133</v>
      </c>
      <c r="C1136" s="160" t="s">
        <v>47</v>
      </c>
      <c r="D1136" s="160" t="s">
        <v>47</v>
      </c>
      <c r="E1136" s="160" t="s">
        <v>47</v>
      </c>
      <c r="F1136" s="361"/>
      <c r="G1136" s="362"/>
    </row>
    <row r="1137" ht="23.1" customHeight="1" spans="1:7">
      <c r="A1137" s="189" t="s">
        <v>2053</v>
      </c>
      <c r="B1137" s="189" t="s">
        <v>2054</v>
      </c>
      <c r="C1137" s="160">
        <v>30</v>
      </c>
      <c r="D1137" s="160">
        <v>40</v>
      </c>
      <c r="E1137" s="160">
        <v>100</v>
      </c>
      <c r="F1137" s="361">
        <f>IF(ISERROR(E1137/C1137),,E1137/C1137)</f>
        <v>3.33333333333333</v>
      </c>
      <c r="G1137" s="362">
        <f>E1137/D1137*100%</f>
        <v>2.5</v>
      </c>
    </row>
    <row r="1138" ht="23.1" customHeight="1" spans="1:7">
      <c r="A1138" s="189" t="s">
        <v>2055</v>
      </c>
      <c r="B1138" s="189" t="s">
        <v>2056</v>
      </c>
      <c r="C1138" s="160">
        <v>45</v>
      </c>
      <c r="D1138" s="160" t="s">
        <v>47</v>
      </c>
      <c r="E1138" s="160">
        <v>625</v>
      </c>
      <c r="F1138" s="361">
        <f>IF(ISERROR(E1138/C1138),,E1138/C1138)</f>
        <v>13.8888888888889</v>
      </c>
      <c r="G1138" s="362"/>
    </row>
    <row r="1139" ht="23.1" customHeight="1" spans="1:7">
      <c r="A1139" s="189" t="s">
        <v>2057</v>
      </c>
      <c r="B1139" s="189" t="s">
        <v>2058</v>
      </c>
      <c r="C1139" s="160" t="s">
        <v>47</v>
      </c>
      <c r="D1139" s="160" t="s">
        <v>47</v>
      </c>
      <c r="E1139" s="160" t="s">
        <v>47</v>
      </c>
      <c r="F1139" s="361"/>
      <c r="G1139" s="362"/>
    </row>
    <row r="1140" ht="23.1" customHeight="1" spans="1:7">
      <c r="A1140" s="189" t="s">
        <v>2059</v>
      </c>
      <c r="B1140" s="189" t="s">
        <v>2060</v>
      </c>
      <c r="C1140" s="160" t="s">
        <v>47</v>
      </c>
      <c r="D1140" s="160" t="s">
        <v>47</v>
      </c>
      <c r="E1140" s="160" t="s">
        <v>47</v>
      </c>
      <c r="F1140" s="361"/>
      <c r="G1140" s="362"/>
    </row>
    <row r="1141" ht="23.1" customHeight="1" spans="1:7">
      <c r="A1141" s="189" t="s">
        <v>2061</v>
      </c>
      <c r="B1141" s="189" t="s">
        <v>2062</v>
      </c>
      <c r="C1141" s="160">
        <v>100</v>
      </c>
      <c r="D1141" s="160" t="s">
        <v>47</v>
      </c>
      <c r="E1141" s="160">
        <v>5</v>
      </c>
      <c r="F1141" s="361">
        <f>IF(ISERROR(E1141/C1141),,E1141/C1141)</f>
        <v>0.05</v>
      </c>
      <c r="G1141" s="362"/>
    </row>
    <row r="1142" ht="23.1" customHeight="1" spans="1:7">
      <c r="A1142" s="189" t="s">
        <v>2063</v>
      </c>
      <c r="B1142" s="189" t="s">
        <v>2064</v>
      </c>
      <c r="C1142" s="160" t="s">
        <v>47</v>
      </c>
      <c r="D1142" s="160">
        <v>3775</v>
      </c>
      <c r="E1142" s="160" t="s">
        <v>47</v>
      </c>
      <c r="F1142" s="361">
        <f>IF(ISERROR(E1142/C1142),,E1142/C1142)</f>
        <v>0</v>
      </c>
      <c r="G1142" s="362"/>
    </row>
    <row r="1143" ht="23.1" customHeight="1" spans="1:7">
      <c r="A1143" s="189" t="s">
        <v>2065</v>
      </c>
      <c r="B1143" s="189" t="s">
        <v>2066</v>
      </c>
      <c r="C1143" s="160" t="s">
        <v>47</v>
      </c>
      <c r="D1143" s="160" t="s">
        <v>47</v>
      </c>
      <c r="E1143" s="160" t="s">
        <v>47</v>
      </c>
      <c r="F1143" s="361"/>
      <c r="G1143" s="362"/>
    </row>
    <row r="1144" ht="23.1" customHeight="1" spans="1:7">
      <c r="A1144" s="189" t="s">
        <v>2067</v>
      </c>
      <c r="B1144" s="189" t="s">
        <v>2068</v>
      </c>
      <c r="C1144" s="160">
        <v>20</v>
      </c>
      <c r="D1144" s="160">
        <v>16</v>
      </c>
      <c r="E1144" s="160">
        <v>5</v>
      </c>
      <c r="F1144" s="361">
        <f>IF(ISERROR(E1144/C1144),,E1144/C1144)</f>
        <v>0.25</v>
      </c>
      <c r="G1144" s="362">
        <v>0</v>
      </c>
    </row>
    <row r="1145" ht="23.1" customHeight="1" spans="1:7">
      <c r="A1145" s="189" t="s">
        <v>2069</v>
      </c>
      <c r="B1145" s="189" t="s">
        <v>2070</v>
      </c>
      <c r="C1145" s="160" t="s">
        <v>47</v>
      </c>
      <c r="D1145" s="160" t="s">
        <v>47</v>
      </c>
      <c r="E1145" s="160" t="s">
        <v>47</v>
      </c>
      <c r="F1145" s="361"/>
      <c r="G1145" s="362"/>
    </row>
    <row r="1146" ht="23.1" customHeight="1" spans="1:7">
      <c r="A1146" s="189" t="s">
        <v>2071</v>
      </c>
      <c r="B1146" s="189" t="s">
        <v>2072</v>
      </c>
      <c r="C1146" s="160" t="s">
        <v>47</v>
      </c>
      <c r="D1146" s="160" t="s">
        <v>47</v>
      </c>
      <c r="E1146" s="160" t="s">
        <v>47</v>
      </c>
      <c r="F1146" s="361"/>
      <c r="G1146" s="362"/>
    </row>
    <row r="1147" ht="23.1" customHeight="1" spans="1:7">
      <c r="A1147" s="189" t="s">
        <v>2073</v>
      </c>
      <c r="B1147" s="189" t="s">
        <v>2074</v>
      </c>
      <c r="C1147" s="160" t="s">
        <v>47</v>
      </c>
      <c r="D1147" s="160" t="s">
        <v>47</v>
      </c>
      <c r="E1147" s="160" t="s">
        <v>47</v>
      </c>
      <c r="F1147" s="361"/>
      <c r="G1147" s="362"/>
    </row>
    <row r="1148" ht="23.1" customHeight="1" spans="1:7">
      <c r="A1148" s="189" t="s">
        <v>2075</v>
      </c>
      <c r="B1148" s="189" t="s">
        <v>2076</v>
      </c>
      <c r="C1148" s="160" t="s">
        <v>47</v>
      </c>
      <c r="D1148" s="160" t="s">
        <v>47</v>
      </c>
      <c r="E1148" s="160" t="s">
        <v>47</v>
      </c>
      <c r="F1148" s="361"/>
      <c r="G1148" s="362"/>
    </row>
    <row r="1149" ht="23.1" customHeight="1" spans="1:7">
      <c r="A1149" s="189" t="s">
        <v>2077</v>
      </c>
      <c r="B1149" s="189" t="s">
        <v>2078</v>
      </c>
      <c r="C1149" s="160" t="s">
        <v>47</v>
      </c>
      <c r="D1149" s="160" t="s">
        <v>47</v>
      </c>
      <c r="E1149" s="160" t="s">
        <v>47</v>
      </c>
      <c r="F1149" s="361"/>
      <c r="G1149" s="362"/>
    </row>
    <row r="1150" ht="23.1" customHeight="1" spans="1:7">
      <c r="A1150" s="189" t="s">
        <v>2079</v>
      </c>
      <c r="B1150" s="189" t="s">
        <v>2080</v>
      </c>
      <c r="C1150" s="160" t="s">
        <v>47</v>
      </c>
      <c r="D1150" s="160" t="s">
        <v>47</v>
      </c>
      <c r="E1150" s="160" t="s">
        <v>47</v>
      </c>
      <c r="F1150" s="361"/>
      <c r="G1150" s="362"/>
    </row>
    <row r="1151" ht="23.1" customHeight="1" spans="1:7">
      <c r="A1151" s="189" t="s">
        <v>2081</v>
      </c>
      <c r="B1151" s="189" t="s">
        <v>2082</v>
      </c>
      <c r="C1151" s="160" t="s">
        <v>47</v>
      </c>
      <c r="D1151" s="160" t="s">
        <v>47</v>
      </c>
      <c r="E1151" s="160" t="s">
        <v>47</v>
      </c>
      <c r="F1151" s="361"/>
      <c r="G1151" s="362"/>
    </row>
    <row r="1152" ht="23.1" customHeight="1" spans="1:7">
      <c r="A1152" s="189" t="s">
        <v>2083</v>
      </c>
      <c r="B1152" s="189" t="s">
        <v>2084</v>
      </c>
      <c r="C1152" s="160" t="s">
        <v>47</v>
      </c>
      <c r="D1152" s="160" t="s">
        <v>47</v>
      </c>
      <c r="E1152" s="160" t="s">
        <v>47</v>
      </c>
      <c r="F1152" s="361"/>
      <c r="G1152" s="362"/>
    </row>
    <row r="1153" ht="23.1" customHeight="1" spans="1:7">
      <c r="A1153" s="189" t="s">
        <v>2085</v>
      </c>
      <c r="B1153" s="189" t="s">
        <v>2086</v>
      </c>
      <c r="C1153" s="160" t="s">
        <v>47</v>
      </c>
      <c r="D1153" s="160" t="s">
        <v>47</v>
      </c>
      <c r="E1153" s="160" t="s">
        <v>47</v>
      </c>
      <c r="F1153" s="361"/>
      <c r="G1153" s="362"/>
    </row>
    <row r="1154" ht="23.1" customHeight="1" spans="1:7">
      <c r="A1154" s="189" t="s">
        <v>2087</v>
      </c>
      <c r="B1154" s="189" t="s">
        <v>2088</v>
      </c>
      <c r="C1154" s="160" t="s">
        <v>47</v>
      </c>
      <c r="D1154" s="160" t="s">
        <v>47</v>
      </c>
      <c r="E1154" s="160" t="s">
        <v>47</v>
      </c>
      <c r="F1154" s="361"/>
      <c r="G1154" s="362"/>
    </row>
    <row r="1155" ht="23.1" customHeight="1" spans="1:7">
      <c r="A1155" s="189" t="s">
        <v>2089</v>
      </c>
      <c r="B1155" s="189" t="s">
        <v>2090</v>
      </c>
      <c r="C1155" s="160" t="s">
        <v>47</v>
      </c>
      <c r="D1155" s="160" t="s">
        <v>47</v>
      </c>
      <c r="E1155" s="160" t="s">
        <v>47</v>
      </c>
      <c r="F1155" s="361"/>
      <c r="G1155" s="362"/>
    </row>
    <row r="1156" ht="23.1" customHeight="1" spans="1:7">
      <c r="A1156" s="189" t="s">
        <v>2091</v>
      </c>
      <c r="B1156" s="189" t="s">
        <v>2092</v>
      </c>
      <c r="C1156" s="160" t="s">
        <v>47</v>
      </c>
      <c r="D1156" s="160" t="s">
        <v>47</v>
      </c>
      <c r="E1156" s="160" t="s">
        <v>47</v>
      </c>
      <c r="F1156" s="361"/>
      <c r="G1156" s="362"/>
    </row>
    <row r="1157" ht="23.1" customHeight="1" spans="1:7">
      <c r="A1157" s="189" t="s">
        <v>2093</v>
      </c>
      <c r="B1157" s="189" t="s">
        <v>2094</v>
      </c>
      <c r="C1157" s="160" t="s">
        <v>47</v>
      </c>
      <c r="D1157" s="160" t="s">
        <v>47</v>
      </c>
      <c r="E1157" s="160" t="s">
        <v>47</v>
      </c>
      <c r="F1157" s="361"/>
      <c r="G1157" s="362"/>
    </row>
    <row r="1158" ht="23.1" customHeight="1" spans="1:7">
      <c r="A1158" s="189" t="s">
        <v>2095</v>
      </c>
      <c r="B1158" s="189" t="s">
        <v>147</v>
      </c>
      <c r="C1158" s="160" t="s">
        <v>47</v>
      </c>
      <c r="D1158" s="160" t="s">
        <v>47</v>
      </c>
      <c r="E1158" s="160" t="s">
        <v>47</v>
      </c>
      <c r="F1158" s="361"/>
      <c r="G1158" s="362"/>
    </row>
    <row r="1159" ht="23.1" customHeight="1" spans="1:7">
      <c r="A1159" s="189" t="s">
        <v>2096</v>
      </c>
      <c r="B1159" s="189" t="s">
        <v>2097</v>
      </c>
      <c r="C1159" s="160" t="s">
        <v>47</v>
      </c>
      <c r="D1159" s="160">
        <v>36</v>
      </c>
      <c r="E1159" s="160" t="s">
        <v>47</v>
      </c>
      <c r="F1159" s="361">
        <f>IF(ISERROR(E1159/C1159),,E1159/C1159)</f>
        <v>0</v>
      </c>
      <c r="G1159" s="362"/>
    </row>
    <row r="1160" ht="23.1" customHeight="1" spans="1:7">
      <c r="A1160" s="157" t="s">
        <v>2098</v>
      </c>
      <c r="B1160" s="363" t="s">
        <v>2099</v>
      </c>
      <c r="C1160" s="158">
        <f>SUM(C1161:C1174)</f>
        <v>138</v>
      </c>
      <c r="D1160" s="158">
        <f>SUM(D1161:D1174)</f>
        <v>175</v>
      </c>
      <c r="E1160" s="158">
        <f>SUM(E1161:E1174)</f>
        <v>140</v>
      </c>
      <c r="F1160" s="361">
        <f>IF(ISERROR(E1160/C1160),,E1160/C1160)</f>
        <v>1.01449275362319</v>
      </c>
      <c r="G1160" s="362">
        <f>E1160/D1160*100%</f>
        <v>0.8</v>
      </c>
    </row>
    <row r="1161" ht="23.1" customHeight="1" spans="1:7">
      <c r="A1161" s="189" t="s">
        <v>2100</v>
      </c>
      <c r="B1161" s="189" t="s">
        <v>129</v>
      </c>
      <c r="C1161" s="160">
        <v>38</v>
      </c>
      <c r="D1161" s="160">
        <v>36</v>
      </c>
      <c r="E1161" s="160" t="s">
        <v>47</v>
      </c>
      <c r="F1161" s="361">
        <f>IF(ISERROR(E1161/C1161),,E1161/C1161)</f>
        <v>0</v>
      </c>
      <c r="G1161" s="362">
        <v>0</v>
      </c>
    </row>
    <row r="1162" ht="23.1" customHeight="1" spans="1:7">
      <c r="A1162" s="189" t="s">
        <v>2101</v>
      </c>
      <c r="B1162" s="189" t="s">
        <v>131</v>
      </c>
      <c r="C1162" s="160" t="s">
        <v>47</v>
      </c>
      <c r="D1162" s="160" t="s">
        <v>47</v>
      </c>
      <c r="E1162" s="160" t="s">
        <v>47</v>
      </c>
      <c r="F1162" s="361"/>
      <c r="G1162" s="362"/>
    </row>
    <row r="1163" ht="23.1" customHeight="1" spans="1:7">
      <c r="A1163" s="189" t="s">
        <v>2102</v>
      </c>
      <c r="B1163" s="189" t="s">
        <v>133</v>
      </c>
      <c r="C1163" s="160" t="s">
        <v>47</v>
      </c>
      <c r="D1163" s="160" t="s">
        <v>47</v>
      </c>
      <c r="E1163" s="160" t="s">
        <v>47</v>
      </c>
      <c r="F1163" s="361"/>
      <c r="G1163" s="362"/>
    </row>
    <row r="1164" ht="23.1" customHeight="1" spans="1:7">
      <c r="A1164" s="189" t="s">
        <v>2103</v>
      </c>
      <c r="B1164" s="189" t="s">
        <v>2104</v>
      </c>
      <c r="C1164" s="160" t="s">
        <v>47</v>
      </c>
      <c r="D1164" s="160" t="s">
        <v>47</v>
      </c>
      <c r="E1164" s="160" t="s">
        <v>47</v>
      </c>
      <c r="F1164" s="361"/>
      <c r="G1164" s="362"/>
    </row>
    <row r="1165" ht="23.1" customHeight="1" spans="1:7">
      <c r="A1165" s="189" t="s">
        <v>2105</v>
      </c>
      <c r="B1165" s="189" t="s">
        <v>2106</v>
      </c>
      <c r="C1165" s="160" t="s">
        <v>47</v>
      </c>
      <c r="D1165" s="160" t="s">
        <v>47</v>
      </c>
      <c r="E1165" s="160" t="s">
        <v>47</v>
      </c>
      <c r="F1165" s="361"/>
      <c r="G1165" s="362"/>
    </row>
    <row r="1166" ht="23.1" customHeight="1" spans="1:7">
      <c r="A1166" s="189" t="s">
        <v>2107</v>
      </c>
      <c r="B1166" s="189" t="s">
        <v>2108</v>
      </c>
      <c r="C1166" s="160" t="s">
        <v>47</v>
      </c>
      <c r="D1166" s="160" t="s">
        <v>47</v>
      </c>
      <c r="E1166" s="160" t="s">
        <v>47</v>
      </c>
      <c r="F1166" s="361"/>
      <c r="G1166" s="362"/>
    </row>
    <row r="1167" ht="23.1" customHeight="1" spans="1:7">
      <c r="A1167" s="189" t="s">
        <v>2109</v>
      </c>
      <c r="B1167" s="189" t="s">
        <v>2110</v>
      </c>
      <c r="C1167" s="160" t="s">
        <v>47</v>
      </c>
      <c r="D1167" s="160" t="s">
        <v>47</v>
      </c>
      <c r="E1167" s="160" t="s">
        <v>47</v>
      </c>
      <c r="F1167" s="361"/>
      <c r="G1167" s="362"/>
    </row>
    <row r="1168" ht="23.1" customHeight="1" spans="1:7">
      <c r="A1168" s="189" t="s">
        <v>2111</v>
      </c>
      <c r="B1168" s="189" t="s">
        <v>2112</v>
      </c>
      <c r="C1168" s="160">
        <v>100</v>
      </c>
      <c r="D1168" s="160">
        <v>139</v>
      </c>
      <c r="E1168" s="160">
        <v>140</v>
      </c>
      <c r="F1168" s="361">
        <f>IF(ISERROR(E1168/C1168),,E1168/C1168)</f>
        <v>1.4</v>
      </c>
      <c r="G1168" s="362">
        <f>E1168/D1168*100%</f>
        <v>1.00719424460432</v>
      </c>
    </row>
    <row r="1169" ht="23.1" customHeight="1" spans="1:7">
      <c r="A1169" s="189" t="s">
        <v>2113</v>
      </c>
      <c r="B1169" s="189" t="s">
        <v>2114</v>
      </c>
      <c r="C1169" s="160" t="s">
        <v>47</v>
      </c>
      <c r="D1169" s="160" t="s">
        <v>47</v>
      </c>
      <c r="E1169" s="160" t="s">
        <v>47</v>
      </c>
      <c r="F1169" s="361"/>
      <c r="G1169" s="362"/>
    </row>
    <row r="1170" ht="23.1" customHeight="1" spans="1:7">
      <c r="A1170" s="189" t="s">
        <v>2115</v>
      </c>
      <c r="B1170" s="189" t="s">
        <v>2116</v>
      </c>
      <c r="C1170" s="160" t="s">
        <v>47</v>
      </c>
      <c r="D1170" s="160" t="s">
        <v>47</v>
      </c>
      <c r="E1170" s="160" t="s">
        <v>47</v>
      </c>
      <c r="F1170" s="361"/>
      <c r="G1170" s="362"/>
    </row>
    <row r="1171" ht="23.1" customHeight="1" spans="1:7">
      <c r="A1171" s="189" t="s">
        <v>2117</v>
      </c>
      <c r="B1171" s="189" t="s">
        <v>2118</v>
      </c>
      <c r="C1171" s="160" t="s">
        <v>47</v>
      </c>
      <c r="D1171" s="160" t="s">
        <v>47</v>
      </c>
      <c r="E1171" s="160" t="s">
        <v>47</v>
      </c>
      <c r="F1171" s="361"/>
      <c r="G1171" s="362"/>
    </row>
    <row r="1172" ht="23.1" customHeight="1" spans="1:7">
      <c r="A1172" s="189" t="s">
        <v>2119</v>
      </c>
      <c r="B1172" s="189" t="s">
        <v>2120</v>
      </c>
      <c r="C1172" s="160" t="s">
        <v>47</v>
      </c>
      <c r="D1172" s="160" t="s">
        <v>47</v>
      </c>
      <c r="E1172" s="160" t="s">
        <v>47</v>
      </c>
      <c r="F1172" s="361"/>
      <c r="G1172" s="362"/>
    </row>
    <row r="1173" ht="23.1" customHeight="1" spans="1:7">
      <c r="A1173" s="189" t="s">
        <v>2121</v>
      </c>
      <c r="B1173" s="189" t="s">
        <v>2122</v>
      </c>
      <c r="C1173" s="160" t="s">
        <v>47</v>
      </c>
      <c r="D1173" s="160" t="s">
        <v>47</v>
      </c>
      <c r="E1173" s="160" t="s">
        <v>47</v>
      </c>
      <c r="F1173" s="361"/>
      <c r="G1173" s="362"/>
    </row>
    <row r="1174" ht="23.1" customHeight="1" spans="1:7">
      <c r="A1174" s="189" t="s">
        <v>2123</v>
      </c>
      <c r="B1174" s="189" t="s">
        <v>2124</v>
      </c>
      <c r="C1174" s="160" t="s">
        <v>47</v>
      </c>
      <c r="D1174" s="160" t="s">
        <v>47</v>
      </c>
      <c r="E1174" s="160" t="s">
        <v>47</v>
      </c>
      <c r="F1174" s="361"/>
      <c r="G1174" s="362"/>
    </row>
    <row r="1175" s="130" customFormat="1" ht="23.1" customHeight="1" spans="1:7">
      <c r="A1175" s="370" t="s">
        <v>2125</v>
      </c>
      <c r="B1175" s="371" t="s">
        <v>2126</v>
      </c>
      <c r="C1175" s="300">
        <f>SUM(C1176)</f>
        <v>0</v>
      </c>
      <c r="D1175" s="300">
        <f>SUM(D1176)</f>
        <v>0</v>
      </c>
      <c r="E1175" s="300">
        <f>SUM(E1176)</f>
        <v>0</v>
      </c>
      <c r="F1175" s="361">
        <f>IF(ISERROR(E1175/C1175),,E1175/C1175)</f>
        <v>0</v>
      </c>
      <c r="G1175" s="362">
        <v>0</v>
      </c>
    </row>
    <row r="1176" s="356" customFormat="1" ht="23.1" customHeight="1" spans="1:7">
      <c r="A1176" s="189" t="s">
        <v>2127</v>
      </c>
      <c r="B1176" s="189" t="s">
        <v>2126</v>
      </c>
      <c r="C1176" s="160"/>
      <c r="D1176" s="160"/>
      <c r="E1176" s="160"/>
      <c r="F1176" s="361"/>
      <c r="G1176" s="362"/>
    </row>
    <row r="1177" ht="23.1" customHeight="1" spans="1:7">
      <c r="A1177" s="157" t="s">
        <v>2128</v>
      </c>
      <c r="B1177" s="157" t="s">
        <v>2129</v>
      </c>
      <c r="C1177" s="158">
        <f>SUM(C1178,,C1188,C1192)</f>
        <v>9294</v>
      </c>
      <c r="D1177" s="158">
        <f>SUM(D1178,,D1188,D1192)</f>
        <v>7464</v>
      </c>
      <c r="E1177" s="158">
        <f>SUM(E1178,,E1188,E1192)</f>
        <v>11239</v>
      </c>
      <c r="F1177" s="361">
        <f>IF(ISERROR(E1177/C1177),,E1177/C1177)</f>
        <v>1.20927480094685</v>
      </c>
      <c r="G1177" s="362">
        <f>E1177/D1177*100%</f>
        <v>1.50576098606645</v>
      </c>
    </row>
    <row r="1178" ht="23.1" customHeight="1" spans="1:7">
      <c r="A1178" s="157" t="s">
        <v>2130</v>
      </c>
      <c r="B1178" s="363" t="s">
        <v>2131</v>
      </c>
      <c r="C1178" s="158">
        <f>SUM(C1179:C1187)</f>
        <v>2689</v>
      </c>
      <c r="D1178" s="158">
        <f>SUM(D1179:D1187)</f>
        <v>844</v>
      </c>
      <c r="E1178" s="158">
        <f>SUM(E1179:E1187)</f>
        <v>4456</v>
      </c>
      <c r="F1178" s="361">
        <f>IF(ISERROR(E1178/C1178),,E1178/C1178)</f>
        <v>1.65712160654518</v>
      </c>
      <c r="G1178" s="362">
        <f>E1178/D1178*100%</f>
        <v>5.27962085308057</v>
      </c>
    </row>
    <row r="1179" ht="23.1" customHeight="1" spans="1:7">
      <c r="A1179" s="189" t="s">
        <v>2132</v>
      </c>
      <c r="B1179" s="189" t="s">
        <v>2133</v>
      </c>
      <c r="C1179" s="160" t="s">
        <v>47</v>
      </c>
      <c r="D1179" s="160" t="s">
        <v>47</v>
      </c>
      <c r="E1179" s="160" t="s">
        <v>47</v>
      </c>
      <c r="F1179" s="361"/>
      <c r="G1179" s="362"/>
    </row>
    <row r="1180" ht="23.1" customHeight="1" spans="1:7">
      <c r="A1180" s="189" t="s">
        <v>2134</v>
      </c>
      <c r="B1180" s="189" t="s">
        <v>2135</v>
      </c>
      <c r="C1180" s="160">
        <v>141</v>
      </c>
      <c r="D1180" s="160">
        <v>348</v>
      </c>
      <c r="E1180" s="160">
        <v>673</v>
      </c>
      <c r="F1180" s="361">
        <f>IF(ISERROR(E1180/C1180),,E1180/C1180)</f>
        <v>4.77304964539007</v>
      </c>
      <c r="G1180" s="362">
        <v>0</v>
      </c>
    </row>
    <row r="1181" ht="23.1" customHeight="1" spans="1:7">
      <c r="A1181" s="189" t="s">
        <v>2136</v>
      </c>
      <c r="B1181" s="189" t="s">
        <v>2137</v>
      </c>
      <c r="C1181" s="160" t="s">
        <v>47</v>
      </c>
      <c r="D1181" s="160" t="s">
        <v>47</v>
      </c>
      <c r="E1181" s="160" t="s">
        <v>47</v>
      </c>
      <c r="F1181" s="361"/>
      <c r="G1181" s="362"/>
    </row>
    <row r="1182" ht="23.1" customHeight="1" spans="1:7">
      <c r="A1182" s="189" t="s">
        <v>2138</v>
      </c>
      <c r="B1182" s="189" t="s">
        <v>2139</v>
      </c>
      <c r="C1182" s="160" t="s">
        <v>47</v>
      </c>
      <c r="D1182" s="160">
        <v>284</v>
      </c>
      <c r="E1182" s="160" t="s">
        <v>47</v>
      </c>
      <c r="F1182" s="361">
        <f>IF(ISERROR(E1182/C1182),,E1182/C1182)</f>
        <v>0</v>
      </c>
      <c r="G1182" s="362">
        <v>0</v>
      </c>
    </row>
    <row r="1183" ht="23.1" customHeight="1" spans="1:7">
      <c r="A1183" s="189" t="s">
        <v>2140</v>
      </c>
      <c r="B1183" s="189" t="s">
        <v>2141</v>
      </c>
      <c r="C1183" s="160">
        <v>2541</v>
      </c>
      <c r="D1183" s="160">
        <v>89</v>
      </c>
      <c r="E1183" s="160">
        <v>1291</v>
      </c>
      <c r="F1183" s="361">
        <f>IF(ISERROR(E1183/C1183),,E1183/C1183)</f>
        <v>0.508067689885872</v>
      </c>
      <c r="G1183" s="362">
        <f>E1183/D1183*100%</f>
        <v>14.5056179775281</v>
      </c>
    </row>
    <row r="1184" ht="23.1" customHeight="1" spans="1:7">
      <c r="A1184" s="192" t="s">
        <v>2142</v>
      </c>
      <c r="B1184" s="192" t="s">
        <v>2143</v>
      </c>
      <c r="C1184" s="160">
        <v>7</v>
      </c>
      <c r="D1184" s="160">
        <v>118</v>
      </c>
      <c r="E1184" s="160">
        <v>70</v>
      </c>
      <c r="F1184" s="361">
        <f>IF(ISERROR(E1184/C1184),,E1184/C1184)</f>
        <v>10</v>
      </c>
      <c r="G1184" s="362">
        <f>E1184/D1184*100%</f>
        <v>0.593220338983051</v>
      </c>
    </row>
    <row r="1185" ht="23.1" customHeight="1" spans="1:7">
      <c r="A1185" s="192" t="s">
        <v>2144</v>
      </c>
      <c r="B1185" s="192" t="s">
        <v>2145</v>
      </c>
      <c r="C1185" s="160" t="s">
        <v>47</v>
      </c>
      <c r="D1185" s="160" t="s">
        <v>47</v>
      </c>
      <c r="E1185" s="160" t="s">
        <v>47</v>
      </c>
      <c r="F1185" s="361"/>
      <c r="G1185" s="362"/>
    </row>
    <row r="1186" ht="23.1" customHeight="1" spans="1:7">
      <c r="A1186" s="192" t="s">
        <v>2146</v>
      </c>
      <c r="B1186" s="192" t="s">
        <v>2147</v>
      </c>
      <c r="C1186" s="160" t="s">
        <v>47</v>
      </c>
      <c r="D1186" s="160" t="s">
        <v>47</v>
      </c>
      <c r="E1186" s="160" t="s">
        <v>47</v>
      </c>
      <c r="F1186" s="361"/>
      <c r="G1186" s="362"/>
    </row>
    <row r="1187" ht="23.1" customHeight="1" spans="1:7">
      <c r="A1187" s="189" t="s">
        <v>2148</v>
      </c>
      <c r="B1187" s="189" t="s">
        <v>2149</v>
      </c>
      <c r="C1187" s="160" t="s">
        <v>47</v>
      </c>
      <c r="D1187" s="160">
        <v>5</v>
      </c>
      <c r="E1187" s="160">
        <v>2422</v>
      </c>
      <c r="F1187" s="361">
        <f>IF(ISERROR(E1187/C1187),,E1187/C1187)</f>
        <v>0</v>
      </c>
      <c r="G1187" s="362">
        <v>0</v>
      </c>
    </row>
    <row r="1188" ht="23.1" customHeight="1" spans="1:7">
      <c r="A1188" s="157" t="s">
        <v>2150</v>
      </c>
      <c r="B1188" s="363" t="s">
        <v>2151</v>
      </c>
      <c r="C1188" s="158">
        <f>SUM(C1189:C1191)</f>
        <v>6605</v>
      </c>
      <c r="D1188" s="158">
        <f>SUM(D1189:D1191)</f>
        <v>6620</v>
      </c>
      <c r="E1188" s="158">
        <f>SUM(E1189:E1191)</f>
        <v>6738</v>
      </c>
      <c r="F1188" s="361">
        <f>IF(ISERROR(E1188/C1188),,E1188/C1188)</f>
        <v>1.02013626040878</v>
      </c>
      <c r="G1188" s="362">
        <f>E1188/D1188*100%</f>
        <v>1.0178247734139</v>
      </c>
    </row>
    <row r="1189" ht="23.1" customHeight="1" spans="1:7">
      <c r="A1189" s="189" t="s">
        <v>2152</v>
      </c>
      <c r="B1189" s="189" t="s">
        <v>2153</v>
      </c>
      <c r="C1189" s="160">
        <v>6605</v>
      </c>
      <c r="D1189" s="160">
        <v>6620</v>
      </c>
      <c r="E1189" s="160">
        <v>6738</v>
      </c>
      <c r="F1189" s="361">
        <f>IF(ISERROR(E1189/C1189),,E1189/C1189)</f>
        <v>1.02013626040878</v>
      </c>
      <c r="G1189" s="362">
        <f>E1189/D1189*100%</f>
        <v>1.0178247734139</v>
      </c>
    </row>
    <row r="1190" ht="23.1" customHeight="1" spans="1:7">
      <c r="A1190" s="189" t="s">
        <v>2154</v>
      </c>
      <c r="B1190" s="189" t="s">
        <v>2155</v>
      </c>
      <c r="C1190" s="160" t="s">
        <v>47</v>
      </c>
      <c r="D1190" s="160" t="s">
        <v>47</v>
      </c>
      <c r="E1190" s="160" t="s">
        <v>47</v>
      </c>
      <c r="F1190" s="361"/>
      <c r="G1190" s="362"/>
    </row>
    <row r="1191" ht="23.1" customHeight="1" spans="1:7">
      <c r="A1191" s="189" t="s">
        <v>2156</v>
      </c>
      <c r="B1191" s="189" t="s">
        <v>2157</v>
      </c>
      <c r="C1191" s="160" t="s">
        <v>47</v>
      </c>
      <c r="D1191" s="160" t="s">
        <v>47</v>
      </c>
      <c r="E1191" s="160" t="s">
        <v>47</v>
      </c>
      <c r="F1191" s="361"/>
      <c r="G1191" s="362"/>
    </row>
    <row r="1192" ht="23.1" customHeight="1" spans="1:7">
      <c r="A1192" s="157" t="s">
        <v>2158</v>
      </c>
      <c r="B1192" s="363" t="s">
        <v>2159</v>
      </c>
      <c r="C1192" s="158">
        <f>SUM(C1193:C1195)</f>
        <v>0</v>
      </c>
      <c r="D1192" s="158">
        <f>SUM(D1193:D1195)</f>
        <v>0</v>
      </c>
      <c r="E1192" s="158">
        <f>SUM(E1193:E1195)</f>
        <v>45</v>
      </c>
      <c r="F1192" s="361">
        <f>IF(ISERROR(E1192/C1192),,E1192/C1192)</f>
        <v>0</v>
      </c>
      <c r="G1192" s="362">
        <v>0</v>
      </c>
    </row>
    <row r="1193" ht="23.1" customHeight="1" spans="1:7">
      <c r="A1193" s="189" t="s">
        <v>2160</v>
      </c>
      <c r="B1193" s="189" t="s">
        <v>2161</v>
      </c>
      <c r="C1193" s="160" t="s">
        <v>47</v>
      </c>
      <c r="D1193" s="160" t="s">
        <v>47</v>
      </c>
      <c r="E1193" s="160" t="s">
        <v>47</v>
      </c>
      <c r="F1193" s="361"/>
      <c r="G1193" s="362"/>
    </row>
    <row r="1194" ht="23.1" customHeight="1" spans="1:7">
      <c r="A1194" s="189" t="s">
        <v>2162</v>
      </c>
      <c r="B1194" s="189" t="s">
        <v>2163</v>
      </c>
      <c r="C1194" s="160" t="s">
        <v>47</v>
      </c>
      <c r="D1194" s="160" t="s">
        <v>47</v>
      </c>
      <c r="E1194" s="160" t="s">
        <v>47</v>
      </c>
      <c r="F1194" s="361"/>
      <c r="G1194" s="362"/>
    </row>
    <row r="1195" ht="23.1" customHeight="1" spans="1:7">
      <c r="A1195" s="189" t="s">
        <v>2164</v>
      </c>
      <c r="B1195" s="189" t="s">
        <v>2165</v>
      </c>
      <c r="C1195" s="160" t="s">
        <v>47</v>
      </c>
      <c r="D1195" s="160" t="s">
        <v>47</v>
      </c>
      <c r="E1195" s="160">
        <v>45</v>
      </c>
      <c r="F1195" s="361">
        <f>IF(ISERROR(E1195/C1195),,E1195/C1195)</f>
        <v>0</v>
      </c>
      <c r="G1195" s="362">
        <v>0</v>
      </c>
    </row>
    <row r="1196" ht="23.1" customHeight="1" spans="1:7">
      <c r="A1196" s="157" t="s">
        <v>2166</v>
      </c>
      <c r="B1196" s="157" t="s">
        <v>2167</v>
      </c>
      <c r="C1196" s="158">
        <f>SUM(C1197,C1215,C1222,C1228)</f>
        <v>9631</v>
      </c>
      <c r="D1196" s="158">
        <f>SUM(D1197,D1215,D1222,D1228)</f>
        <v>4963</v>
      </c>
      <c r="E1196" s="158">
        <f>SUM(E1197,E1215,E1222,E1228)</f>
        <v>8551</v>
      </c>
      <c r="F1196" s="361">
        <f>IF(ISERROR(E1196/C1196),,E1196/C1196)</f>
        <v>0.887862111930225</v>
      </c>
      <c r="G1196" s="362">
        <f>E1196/D1196*100%</f>
        <v>1.72294982873262</v>
      </c>
    </row>
    <row r="1197" ht="23.1" customHeight="1" spans="1:7">
      <c r="A1197" s="157" t="s">
        <v>2168</v>
      </c>
      <c r="B1197" s="363" t="s">
        <v>2169</v>
      </c>
      <c r="C1197" s="158">
        <f>SUM(C1198:C1214)</f>
        <v>9631</v>
      </c>
      <c r="D1197" s="158">
        <f>SUM(D1198:D1214)</f>
        <v>4963</v>
      </c>
      <c r="E1197" s="158">
        <f>SUM(E1198:E1214)</f>
        <v>8551</v>
      </c>
      <c r="F1197" s="361">
        <f>IF(ISERROR(E1197/C1197),,E1197/C1197)</f>
        <v>0.887862111930225</v>
      </c>
      <c r="G1197" s="362">
        <f>E1197/D1197*100%</f>
        <v>1.72294982873262</v>
      </c>
    </row>
    <row r="1198" ht="23.1" customHeight="1" spans="1:7">
      <c r="A1198" s="189" t="s">
        <v>2170</v>
      </c>
      <c r="B1198" s="189" t="s">
        <v>129</v>
      </c>
      <c r="C1198" s="160" t="s">
        <v>47</v>
      </c>
      <c r="D1198" s="160" t="s">
        <v>47</v>
      </c>
      <c r="E1198" s="160" t="s">
        <v>47</v>
      </c>
      <c r="F1198" s="361"/>
      <c r="G1198" s="362"/>
    </row>
    <row r="1199" ht="23.1" customHeight="1" spans="1:7">
      <c r="A1199" s="189" t="s">
        <v>2171</v>
      </c>
      <c r="B1199" s="189" t="s">
        <v>131</v>
      </c>
      <c r="C1199" s="160" t="s">
        <v>47</v>
      </c>
      <c r="D1199" s="160" t="s">
        <v>47</v>
      </c>
      <c r="E1199" s="160" t="s">
        <v>47</v>
      </c>
      <c r="F1199" s="361"/>
      <c r="G1199" s="362"/>
    </row>
    <row r="1200" ht="23.1" customHeight="1" spans="1:7">
      <c r="A1200" s="189" t="s">
        <v>2172</v>
      </c>
      <c r="B1200" s="189" t="s">
        <v>133</v>
      </c>
      <c r="C1200" s="160" t="s">
        <v>47</v>
      </c>
      <c r="D1200" s="160" t="s">
        <v>47</v>
      </c>
      <c r="E1200" s="160" t="s">
        <v>47</v>
      </c>
      <c r="F1200" s="361"/>
      <c r="G1200" s="362"/>
    </row>
    <row r="1201" ht="23.1" customHeight="1" spans="1:7">
      <c r="A1201" s="189" t="s">
        <v>2173</v>
      </c>
      <c r="B1201" s="189" t="s">
        <v>2174</v>
      </c>
      <c r="C1201" s="160" t="s">
        <v>47</v>
      </c>
      <c r="D1201" s="160" t="s">
        <v>47</v>
      </c>
      <c r="E1201" s="160" t="s">
        <v>47</v>
      </c>
      <c r="F1201" s="361"/>
      <c r="G1201" s="362"/>
    </row>
    <row r="1202" ht="23.1" customHeight="1" spans="1:7">
      <c r="A1202" s="189" t="s">
        <v>2175</v>
      </c>
      <c r="B1202" s="189" t="s">
        <v>2176</v>
      </c>
      <c r="C1202" s="160" t="s">
        <v>47</v>
      </c>
      <c r="D1202" s="160" t="s">
        <v>47</v>
      </c>
      <c r="E1202" s="160" t="s">
        <v>47</v>
      </c>
      <c r="F1202" s="361"/>
      <c r="G1202" s="362"/>
    </row>
    <row r="1203" ht="23.1" customHeight="1" spans="1:7">
      <c r="A1203" s="189" t="s">
        <v>2177</v>
      </c>
      <c r="B1203" s="189" t="s">
        <v>2178</v>
      </c>
      <c r="C1203" s="160" t="s">
        <v>47</v>
      </c>
      <c r="D1203" s="160" t="s">
        <v>47</v>
      </c>
      <c r="E1203" s="160" t="s">
        <v>47</v>
      </c>
      <c r="F1203" s="361"/>
      <c r="G1203" s="362"/>
    </row>
    <row r="1204" ht="23.1" customHeight="1" spans="1:7">
      <c r="A1204" s="189" t="s">
        <v>2179</v>
      </c>
      <c r="B1204" s="189" t="s">
        <v>2180</v>
      </c>
      <c r="C1204" s="160" t="s">
        <v>47</v>
      </c>
      <c r="D1204" s="160" t="s">
        <v>47</v>
      </c>
      <c r="E1204" s="160" t="s">
        <v>47</v>
      </c>
      <c r="F1204" s="361"/>
      <c r="G1204" s="362"/>
    </row>
    <row r="1205" ht="23.1" customHeight="1" spans="1:7">
      <c r="A1205" s="189" t="s">
        <v>2181</v>
      </c>
      <c r="B1205" s="189" t="s">
        <v>2182</v>
      </c>
      <c r="C1205" s="160" t="s">
        <v>47</v>
      </c>
      <c r="D1205" s="160" t="s">
        <v>47</v>
      </c>
      <c r="E1205" s="160" t="s">
        <v>47</v>
      </c>
      <c r="F1205" s="361"/>
      <c r="G1205" s="362"/>
    </row>
    <row r="1206" ht="23.1" customHeight="1" spans="1:7">
      <c r="A1206" s="189" t="s">
        <v>2183</v>
      </c>
      <c r="B1206" s="189" t="s">
        <v>2184</v>
      </c>
      <c r="C1206" s="160" t="s">
        <v>47</v>
      </c>
      <c r="D1206" s="160" t="s">
        <v>47</v>
      </c>
      <c r="E1206" s="160" t="s">
        <v>47</v>
      </c>
      <c r="F1206" s="361"/>
      <c r="G1206" s="362"/>
    </row>
    <row r="1207" ht="23.1" customHeight="1" spans="1:7">
      <c r="A1207" s="189" t="s">
        <v>2185</v>
      </c>
      <c r="B1207" s="189" t="s">
        <v>2186</v>
      </c>
      <c r="C1207" s="160" t="s">
        <v>47</v>
      </c>
      <c r="D1207" s="160" t="s">
        <v>47</v>
      </c>
      <c r="E1207" s="160" t="s">
        <v>47</v>
      </c>
      <c r="F1207" s="361"/>
      <c r="G1207" s="362"/>
    </row>
    <row r="1208" ht="23.1" customHeight="1" spans="1:7">
      <c r="A1208" s="189" t="s">
        <v>2187</v>
      </c>
      <c r="B1208" s="189" t="s">
        <v>2188</v>
      </c>
      <c r="C1208" s="160">
        <v>241</v>
      </c>
      <c r="D1208" s="160">
        <v>197</v>
      </c>
      <c r="E1208" s="160">
        <v>120</v>
      </c>
      <c r="F1208" s="361">
        <f>IF(ISERROR(E1208/C1208),,E1208/C1208)</f>
        <v>0.49792531120332</v>
      </c>
      <c r="G1208" s="362">
        <f>E1208/D1208*100%</f>
        <v>0.609137055837564</v>
      </c>
    </row>
    <row r="1209" ht="23.1" customHeight="1" spans="1:7">
      <c r="A1209" s="189" t="s">
        <v>2189</v>
      </c>
      <c r="B1209" s="189" t="s">
        <v>2190</v>
      </c>
      <c r="C1209" s="160" t="s">
        <v>47</v>
      </c>
      <c r="D1209" s="160" t="s">
        <v>47</v>
      </c>
      <c r="E1209" s="160" t="s">
        <v>47</v>
      </c>
      <c r="F1209" s="361"/>
      <c r="G1209" s="362"/>
    </row>
    <row r="1210" ht="23.1" customHeight="1" spans="1:7">
      <c r="A1210" s="189" t="s">
        <v>2191</v>
      </c>
      <c r="B1210" s="189" t="s">
        <v>2192</v>
      </c>
      <c r="C1210" s="160" t="s">
        <v>47</v>
      </c>
      <c r="D1210" s="160" t="s">
        <v>47</v>
      </c>
      <c r="E1210" s="160" t="s">
        <v>47</v>
      </c>
      <c r="F1210" s="361"/>
      <c r="G1210" s="362"/>
    </row>
    <row r="1211" ht="23.1" customHeight="1" spans="1:7">
      <c r="A1211" s="189" t="s">
        <v>2193</v>
      </c>
      <c r="B1211" s="189" t="s">
        <v>2194</v>
      </c>
      <c r="C1211" s="160" t="s">
        <v>47</v>
      </c>
      <c r="D1211" s="160" t="s">
        <v>47</v>
      </c>
      <c r="E1211" s="160" t="s">
        <v>47</v>
      </c>
      <c r="F1211" s="361"/>
      <c r="G1211" s="362"/>
    </row>
    <row r="1212" ht="23.1" customHeight="1" spans="1:7">
      <c r="A1212" s="189" t="s">
        <v>2195</v>
      </c>
      <c r="B1212" s="189" t="s">
        <v>2196</v>
      </c>
      <c r="C1212" s="160" t="s">
        <v>47</v>
      </c>
      <c r="D1212" s="160" t="s">
        <v>47</v>
      </c>
      <c r="E1212" s="160" t="s">
        <v>47</v>
      </c>
      <c r="F1212" s="361"/>
      <c r="G1212" s="362"/>
    </row>
    <row r="1213" ht="23.1" customHeight="1" spans="1:7">
      <c r="A1213" s="189" t="s">
        <v>2197</v>
      </c>
      <c r="B1213" s="189" t="s">
        <v>147</v>
      </c>
      <c r="C1213" s="160" t="s">
        <v>47</v>
      </c>
      <c r="D1213" s="160" t="s">
        <v>47</v>
      </c>
      <c r="E1213" s="160" t="s">
        <v>47</v>
      </c>
      <c r="F1213" s="361"/>
      <c r="G1213" s="362"/>
    </row>
    <row r="1214" ht="23.1" customHeight="1" spans="1:7">
      <c r="A1214" s="189" t="s">
        <v>2198</v>
      </c>
      <c r="B1214" s="189" t="s">
        <v>2199</v>
      </c>
      <c r="C1214" s="160">
        <v>9390</v>
      </c>
      <c r="D1214" s="160">
        <v>4766</v>
      </c>
      <c r="E1214" s="160">
        <v>8431</v>
      </c>
      <c r="F1214" s="361">
        <f>IF(ISERROR(E1214/C1214),,E1214/C1214)</f>
        <v>0.897870074547391</v>
      </c>
      <c r="G1214" s="362">
        <f>E1214/D1214*100%</f>
        <v>1.76898866974402</v>
      </c>
    </row>
    <row r="1215" ht="23.1" customHeight="1" spans="1:7">
      <c r="A1215" s="157" t="s">
        <v>2200</v>
      </c>
      <c r="B1215" s="363" t="s">
        <v>2201</v>
      </c>
      <c r="C1215" s="158">
        <f>SUM(C1216:C1221)</f>
        <v>0</v>
      </c>
      <c r="D1215" s="158">
        <f>SUM(D1216:D1221)</f>
        <v>0</v>
      </c>
      <c r="E1215" s="158">
        <f>SUM(E1216:E1221)</f>
        <v>0</v>
      </c>
      <c r="F1215" s="361">
        <f>IF(ISERROR(E1215/C1215),,E1215/C1215)</f>
        <v>0</v>
      </c>
      <c r="G1215" s="362">
        <v>0</v>
      </c>
    </row>
    <row r="1216" ht="23.1" customHeight="1" spans="1:7">
      <c r="A1216" s="189" t="s">
        <v>2202</v>
      </c>
      <c r="B1216" s="189" t="s">
        <v>2203</v>
      </c>
      <c r="C1216" s="160"/>
      <c r="D1216" s="160"/>
      <c r="E1216" s="160"/>
      <c r="F1216" s="361"/>
      <c r="G1216" s="362"/>
    </row>
    <row r="1217" ht="23.1" customHeight="1" spans="1:7">
      <c r="A1217" s="189" t="s">
        <v>2204</v>
      </c>
      <c r="B1217" s="189" t="s">
        <v>2205</v>
      </c>
      <c r="C1217" s="160"/>
      <c r="D1217" s="160"/>
      <c r="E1217" s="160"/>
      <c r="F1217" s="361"/>
      <c r="G1217" s="362"/>
    </row>
    <row r="1218" ht="23.1" customHeight="1" spans="1:7">
      <c r="A1218" s="189" t="s">
        <v>2206</v>
      </c>
      <c r="B1218" s="189" t="s">
        <v>2207</v>
      </c>
      <c r="C1218" s="160"/>
      <c r="D1218" s="160"/>
      <c r="E1218" s="160"/>
      <c r="F1218" s="361"/>
      <c r="G1218" s="362"/>
    </row>
    <row r="1219" ht="23.1" customHeight="1" spans="1:7">
      <c r="A1219" s="189" t="s">
        <v>2208</v>
      </c>
      <c r="B1219" s="189" t="s">
        <v>2209</v>
      </c>
      <c r="C1219" s="160"/>
      <c r="D1219" s="160"/>
      <c r="E1219" s="160"/>
      <c r="F1219" s="361"/>
      <c r="G1219" s="362"/>
    </row>
    <row r="1220" ht="23.1" customHeight="1" spans="1:7">
      <c r="A1220" s="189" t="s">
        <v>2210</v>
      </c>
      <c r="B1220" s="189" t="s">
        <v>2211</v>
      </c>
      <c r="C1220" s="160"/>
      <c r="D1220" s="160"/>
      <c r="E1220" s="160"/>
      <c r="F1220" s="361"/>
      <c r="G1220" s="362"/>
    </row>
    <row r="1221" ht="23.1" customHeight="1" spans="1:7">
      <c r="A1221" s="189" t="s">
        <v>2212</v>
      </c>
      <c r="B1221" s="189" t="s">
        <v>2213</v>
      </c>
      <c r="C1221" s="160"/>
      <c r="D1221" s="160"/>
      <c r="E1221" s="160"/>
      <c r="F1221" s="361"/>
      <c r="G1221" s="362"/>
    </row>
    <row r="1222" ht="23.1" customHeight="1" spans="1:7">
      <c r="A1222" s="157" t="s">
        <v>2214</v>
      </c>
      <c r="B1222" s="363" t="s">
        <v>2215</v>
      </c>
      <c r="C1222" s="158">
        <f>SUM(C1223:C1227)</f>
        <v>0</v>
      </c>
      <c r="D1222" s="158">
        <f>SUM(D1223:D1227)</f>
        <v>0</v>
      </c>
      <c r="E1222" s="158">
        <f>SUM(E1223:E1227)</f>
        <v>0</v>
      </c>
      <c r="F1222" s="361">
        <f>IF(ISERROR(E1222/C1222),,E1222/C1222)</f>
        <v>0</v>
      </c>
      <c r="G1222" s="362">
        <v>0</v>
      </c>
    </row>
    <row r="1223" ht="23.1" customHeight="1" spans="1:7">
      <c r="A1223" s="189" t="s">
        <v>2216</v>
      </c>
      <c r="B1223" s="189" t="s">
        <v>2217</v>
      </c>
      <c r="C1223" s="160"/>
      <c r="D1223" s="160"/>
      <c r="E1223" s="160"/>
      <c r="F1223" s="361"/>
      <c r="G1223" s="362"/>
    </row>
    <row r="1224" ht="23.1" customHeight="1" spans="1:7">
      <c r="A1224" s="189" t="s">
        <v>2218</v>
      </c>
      <c r="B1224" s="189" t="s">
        <v>2219</v>
      </c>
      <c r="C1224" s="160"/>
      <c r="D1224" s="160"/>
      <c r="E1224" s="160"/>
      <c r="F1224" s="361"/>
      <c r="G1224" s="362"/>
    </row>
    <row r="1225" ht="23.1" customHeight="1" spans="1:7">
      <c r="A1225" s="189" t="s">
        <v>2220</v>
      </c>
      <c r="B1225" s="189" t="s">
        <v>2221</v>
      </c>
      <c r="C1225" s="160"/>
      <c r="D1225" s="160"/>
      <c r="E1225" s="160"/>
      <c r="F1225" s="361"/>
      <c r="G1225" s="362"/>
    </row>
    <row r="1226" ht="23.1" customHeight="1" spans="1:7">
      <c r="A1226" s="189" t="s">
        <v>2222</v>
      </c>
      <c r="B1226" s="189" t="s">
        <v>2223</v>
      </c>
      <c r="C1226" s="160"/>
      <c r="D1226" s="160"/>
      <c r="E1226" s="160"/>
      <c r="F1226" s="361"/>
      <c r="G1226" s="362"/>
    </row>
    <row r="1227" ht="23.1" customHeight="1" spans="1:7">
      <c r="A1227" s="189" t="s">
        <v>2224</v>
      </c>
      <c r="B1227" s="189" t="s">
        <v>2225</v>
      </c>
      <c r="C1227" s="160"/>
      <c r="D1227" s="160"/>
      <c r="E1227" s="160"/>
      <c r="F1227" s="361"/>
      <c r="G1227" s="362"/>
    </row>
    <row r="1228" ht="23.1" customHeight="1" spans="1:7">
      <c r="A1228" s="157" t="s">
        <v>2226</v>
      </c>
      <c r="B1228" s="363" t="s">
        <v>2227</v>
      </c>
      <c r="C1228" s="158">
        <f>SUM(C1229:C1240)</f>
        <v>0</v>
      </c>
      <c r="D1228" s="158">
        <f>SUM(D1229:D1240)</f>
        <v>0</v>
      </c>
      <c r="E1228" s="158">
        <f>SUM(E1229:E1240)</f>
        <v>0</v>
      </c>
      <c r="F1228" s="361">
        <f>IF(ISERROR(E1228/C1228),,E1228/C1228)</f>
        <v>0</v>
      </c>
      <c r="G1228" s="362">
        <v>0</v>
      </c>
    </row>
    <row r="1229" ht="23.1" customHeight="1" spans="1:7">
      <c r="A1229" s="189" t="s">
        <v>2228</v>
      </c>
      <c r="B1229" s="189" t="s">
        <v>2229</v>
      </c>
      <c r="C1229" s="160"/>
      <c r="D1229" s="160"/>
      <c r="E1229" s="160"/>
      <c r="F1229" s="361"/>
      <c r="G1229" s="362"/>
    </row>
    <row r="1230" ht="23.1" customHeight="1" spans="1:7">
      <c r="A1230" s="189" t="s">
        <v>2230</v>
      </c>
      <c r="B1230" s="189" t="s">
        <v>2231</v>
      </c>
      <c r="C1230" s="160"/>
      <c r="D1230" s="160"/>
      <c r="E1230" s="160"/>
      <c r="F1230" s="361"/>
      <c r="G1230" s="362"/>
    </row>
    <row r="1231" ht="23.1" customHeight="1" spans="1:7">
      <c r="A1231" s="189" t="s">
        <v>2232</v>
      </c>
      <c r="B1231" s="189" t="s">
        <v>2233</v>
      </c>
      <c r="C1231" s="160"/>
      <c r="D1231" s="160"/>
      <c r="E1231" s="160"/>
      <c r="F1231" s="361"/>
      <c r="G1231" s="362"/>
    </row>
    <row r="1232" ht="23.1" customHeight="1" spans="1:7">
      <c r="A1232" s="189" t="s">
        <v>2234</v>
      </c>
      <c r="B1232" s="189" t="s">
        <v>2235</v>
      </c>
      <c r="C1232" s="160"/>
      <c r="D1232" s="160"/>
      <c r="E1232" s="160"/>
      <c r="F1232" s="361"/>
      <c r="G1232" s="362"/>
    </row>
    <row r="1233" ht="23.1" customHeight="1" spans="1:7">
      <c r="A1233" s="189" t="s">
        <v>2236</v>
      </c>
      <c r="B1233" s="189" t="s">
        <v>2237</v>
      </c>
      <c r="C1233" s="160"/>
      <c r="D1233" s="160"/>
      <c r="E1233" s="160"/>
      <c r="F1233" s="361"/>
      <c r="G1233" s="362"/>
    </row>
    <row r="1234" ht="23.1" customHeight="1" spans="1:7">
      <c r="A1234" s="189" t="s">
        <v>2238</v>
      </c>
      <c r="B1234" s="189" t="s">
        <v>2239</v>
      </c>
      <c r="C1234" s="160"/>
      <c r="D1234" s="160"/>
      <c r="E1234" s="160"/>
      <c r="F1234" s="361"/>
      <c r="G1234" s="362"/>
    </row>
    <row r="1235" ht="23.1" customHeight="1" spans="1:7">
      <c r="A1235" s="189" t="s">
        <v>2240</v>
      </c>
      <c r="B1235" s="189" t="s">
        <v>2241</v>
      </c>
      <c r="C1235" s="160"/>
      <c r="D1235" s="160"/>
      <c r="E1235" s="160"/>
      <c r="F1235" s="361"/>
      <c r="G1235" s="362"/>
    </row>
    <row r="1236" ht="23.1" customHeight="1" spans="1:7">
      <c r="A1236" s="189" t="s">
        <v>2242</v>
      </c>
      <c r="B1236" s="189" t="s">
        <v>2243</v>
      </c>
      <c r="C1236" s="160"/>
      <c r="D1236" s="160"/>
      <c r="E1236" s="160"/>
      <c r="F1236" s="361"/>
      <c r="G1236" s="362"/>
    </row>
    <row r="1237" ht="23.1" customHeight="1" spans="1:7">
      <c r="A1237" s="189" t="s">
        <v>2244</v>
      </c>
      <c r="B1237" s="189" t="s">
        <v>2245</v>
      </c>
      <c r="C1237" s="160"/>
      <c r="D1237" s="160"/>
      <c r="E1237" s="160"/>
      <c r="F1237" s="361"/>
      <c r="G1237" s="362"/>
    </row>
    <row r="1238" ht="23.1" customHeight="1" spans="1:7">
      <c r="A1238" s="189" t="s">
        <v>2246</v>
      </c>
      <c r="B1238" s="189" t="s">
        <v>2247</v>
      </c>
      <c r="C1238" s="160"/>
      <c r="D1238" s="160"/>
      <c r="E1238" s="160"/>
      <c r="F1238" s="361"/>
      <c r="G1238" s="362"/>
    </row>
    <row r="1239" ht="23.1" customHeight="1" spans="1:7">
      <c r="A1239" s="189" t="s">
        <v>2248</v>
      </c>
      <c r="B1239" s="189" t="s">
        <v>2249</v>
      </c>
      <c r="C1239" s="160"/>
      <c r="D1239" s="160"/>
      <c r="E1239" s="160"/>
      <c r="F1239" s="361"/>
      <c r="G1239" s="362"/>
    </row>
    <row r="1240" ht="23.1" customHeight="1" spans="1:7">
      <c r="A1240" s="189" t="s">
        <v>2250</v>
      </c>
      <c r="B1240" s="189" t="s">
        <v>2251</v>
      </c>
      <c r="C1240" s="160"/>
      <c r="D1240" s="160"/>
      <c r="E1240" s="160"/>
      <c r="F1240" s="361"/>
      <c r="G1240" s="362"/>
    </row>
    <row r="1241" ht="23.1" customHeight="1" spans="1:7">
      <c r="A1241" s="157" t="s">
        <v>2252</v>
      </c>
      <c r="B1241" s="157" t="s">
        <v>2253</v>
      </c>
      <c r="C1241" s="158">
        <f>SUM(C1242,C1253,C1260,C1268,C1281,C1285,C1289)</f>
        <v>982</v>
      </c>
      <c r="D1241" s="158">
        <f>SUM(D1242,D1253,D1260,D1268,D1281,D1285,D1289)</f>
        <v>3376</v>
      </c>
      <c r="E1241" s="158">
        <f>SUM(E1242,E1253,E1260,E1268,E1281,E1285,E1289)</f>
        <v>1438</v>
      </c>
      <c r="F1241" s="361">
        <f>IF(ISERROR(E1241/C1241),,E1241/C1241)</f>
        <v>1.46435845213849</v>
      </c>
      <c r="G1241" s="362">
        <f>E1241/D1241*100%</f>
        <v>0.425947867298578</v>
      </c>
    </row>
    <row r="1242" ht="23.1" customHeight="1" spans="1:7">
      <c r="A1242" s="157" t="s">
        <v>2254</v>
      </c>
      <c r="B1242" s="363" t="s">
        <v>2255</v>
      </c>
      <c r="C1242" s="158">
        <f>SUM(C1243:C1252)</f>
        <v>426</v>
      </c>
      <c r="D1242" s="158">
        <f>SUM(D1243:D1252)</f>
        <v>436</v>
      </c>
      <c r="E1242" s="158">
        <f>SUM(E1243:E1252)</f>
        <v>420</v>
      </c>
      <c r="F1242" s="361">
        <f>IF(ISERROR(E1242/C1242),,E1242/C1242)</f>
        <v>0.985915492957746</v>
      </c>
      <c r="G1242" s="362">
        <f>E1242/D1242*100%</f>
        <v>0.963302752293578</v>
      </c>
    </row>
    <row r="1243" ht="23.1" customHeight="1" spans="1:7">
      <c r="A1243" s="189" t="s">
        <v>2256</v>
      </c>
      <c r="B1243" s="189" t="s">
        <v>129</v>
      </c>
      <c r="C1243" s="160">
        <v>350</v>
      </c>
      <c r="D1243" s="160">
        <v>388</v>
      </c>
      <c r="E1243" s="160">
        <v>368</v>
      </c>
      <c r="F1243" s="361">
        <f>IF(ISERROR(E1243/C1243),,E1243/C1243)</f>
        <v>1.05142857142857</v>
      </c>
      <c r="G1243" s="362">
        <f>E1243/D1243*100%</f>
        <v>0.948453608247423</v>
      </c>
    </row>
    <row r="1244" ht="23.1" customHeight="1" spans="1:7">
      <c r="A1244" s="189" t="s">
        <v>2257</v>
      </c>
      <c r="B1244" s="189" t="s">
        <v>131</v>
      </c>
      <c r="C1244" s="160" t="s">
        <v>47</v>
      </c>
      <c r="D1244" s="160" t="s">
        <v>47</v>
      </c>
      <c r="E1244" s="160" t="s">
        <v>47</v>
      </c>
      <c r="F1244" s="361"/>
      <c r="G1244" s="362"/>
    </row>
    <row r="1245" ht="23.1" customHeight="1" spans="1:7">
      <c r="A1245" s="189" t="s">
        <v>2258</v>
      </c>
      <c r="B1245" s="189" t="s">
        <v>133</v>
      </c>
      <c r="C1245" s="160" t="s">
        <v>47</v>
      </c>
      <c r="D1245" s="160" t="s">
        <v>47</v>
      </c>
      <c r="E1245" s="160" t="s">
        <v>47</v>
      </c>
      <c r="F1245" s="361"/>
      <c r="G1245" s="362"/>
    </row>
    <row r="1246" ht="23.1" customHeight="1" spans="1:7">
      <c r="A1246" s="189" t="s">
        <v>2259</v>
      </c>
      <c r="B1246" s="189" t="s">
        <v>2260</v>
      </c>
      <c r="C1246" s="160" t="s">
        <v>47</v>
      </c>
      <c r="D1246" s="160" t="s">
        <v>47</v>
      </c>
      <c r="E1246" s="160" t="s">
        <v>47</v>
      </c>
      <c r="F1246" s="361"/>
      <c r="G1246" s="362"/>
    </row>
    <row r="1247" ht="23.1" customHeight="1" spans="1:7">
      <c r="A1247" s="189" t="s">
        <v>2261</v>
      </c>
      <c r="B1247" s="189" t="s">
        <v>2262</v>
      </c>
      <c r="C1247" s="160" t="s">
        <v>47</v>
      </c>
      <c r="D1247" s="160" t="s">
        <v>47</v>
      </c>
      <c r="E1247" s="160" t="s">
        <v>47</v>
      </c>
      <c r="F1247" s="361"/>
      <c r="G1247" s="362"/>
    </row>
    <row r="1248" ht="23.1" customHeight="1" spans="1:7">
      <c r="A1248" s="189" t="s">
        <v>2263</v>
      </c>
      <c r="B1248" s="189" t="s">
        <v>2264</v>
      </c>
      <c r="C1248" s="160">
        <v>31</v>
      </c>
      <c r="D1248" s="160">
        <v>35</v>
      </c>
      <c r="E1248" s="160">
        <v>17</v>
      </c>
      <c r="F1248" s="361">
        <f>IF(ISERROR(E1248/C1248),,E1248/C1248)</f>
        <v>0.548387096774194</v>
      </c>
      <c r="G1248" s="362">
        <f>E1248/D1248*100%</f>
        <v>0.485714285714286</v>
      </c>
    </row>
    <row r="1249" ht="23.1" customHeight="1" spans="1:7">
      <c r="A1249" s="189" t="s">
        <v>2265</v>
      </c>
      <c r="B1249" s="189" t="s">
        <v>2266</v>
      </c>
      <c r="C1249" s="160" t="s">
        <v>47</v>
      </c>
      <c r="D1249" s="160" t="s">
        <v>47</v>
      </c>
      <c r="E1249" s="160" t="s">
        <v>47</v>
      </c>
      <c r="F1249" s="361"/>
      <c r="G1249" s="362"/>
    </row>
    <row r="1250" ht="23.1" customHeight="1" spans="1:7">
      <c r="A1250" s="189" t="s">
        <v>2267</v>
      </c>
      <c r="B1250" s="189" t="s">
        <v>2268</v>
      </c>
      <c r="C1250" s="160" t="s">
        <v>47</v>
      </c>
      <c r="D1250" s="160" t="s">
        <v>47</v>
      </c>
      <c r="E1250" s="160" t="s">
        <v>47</v>
      </c>
      <c r="F1250" s="361"/>
      <c r="G1250" s="362"/>
    </row>
    <row r="1251" ht="23.1" customHeight="1" spans="1:7">
      <c r="A1251" s="189" t="s">
        <v>2269</v>
      </c>
      <c r="B1251" s="189" t="s">
        <v>147</v>
      </c>
      <c r="C1251" s="160" t="s">
        <v>47</v>
      </c>
      <c r="D1251" s="160" t="s">
        <v>47</v>
      </c>
      <c r="E1251" s="160" t="s">
        <v>47</v>
      </c>
      <c r="F1251" s="361"/>
      <c r="G1251" s="362"/>
    </row>
    <row r="1252" ht="23.1" customHeight="1" spans="1:7">
      <c r="A1252" s="189" t="s">
        <v>2270</v>
      </c>
      <c r="B1252" s="189" t="s">
        <v>2271</v>
      </c>
      <c r="C1252" s="160">
        <v>45</v>
      </c>
      <c r="D1252" s="160">
        <v>13</v>
      </c>
      <c r="E1252" s="160">
        <v>35</v>
      </c>
      <c r="F1252" s="361">
        <f>IF(ISERROR(E1252/C1252),,E1252/C1252)</f>
        <v>0.777777777777778</v>
      </c>
      <c r="G1252" s="362">
        <f>E1252/D1252*100%</f>
        <v>2.69230769230769</v>
      </c>
    </row>
    <row r="1253" ht="23.1" customHeight="1" spans="1:7">
      <c r="A1253" s="157" t="s">
        <v>2272</v>
      </c>
      <c r="B1253" s="363" t="s">
        <v>2273</v>
      </c>
      <c r="C1253" s="158">
        <f>SUM(C1254:C1259)</f>
        <v>254</v>
      </c>
      <c r="D1253" s="158">
        <f>SUM(D1254:D1259)</f>
        <v>497</v>
      </c>
      <c r="E1253" s="158">
        <f>SUM(E1254:E1259)</f>
        <v>247</v>
      </c>
      <c r="F1253" s="361">
        <f>IF(ISERROR(E1253/C1253),,E1253/C1253)</f>
        <v>0.97244094488189</v>
      </c>
      <c r="G1253" s="362">
        <f>E1253/D1253*100%</f>
        <v>0.496981891348089</v>
      </c>
    </row>
    <row r="1254" ht="23.1" customHeight="1" spans="1:7">
      <c r="A1254" s="189" t="s">
        <v>2274</v>
      </c>
      <c r="B1254" s="189" t="s">
        <v>129</v>
      </c>
      <c r="C1254" s="160" t="s">
        <v>47</v>
      </c>
      <c r="D1254" s="160" t="s">
        <v>47</v>
      </c>
      <c r="E1254" s="160">
        <v>220</v>
      </c>
      <c r="F1254" s="361">
        <f>IF(ISERROR(E1254/C1254),,E1254/C1254)</f>
        <v>0</v>
      </c>
      <c r="G1254" s="362"/>
    </row>
    <row r="1255" ht="23.1" customHeight="1" spans="1:7">
      <c r="A1255" s="189" t="s">
        <v>2275</v>
      </c>
      <c r="B1255" s="189" t="s">
        <v>131</v>
      </c>
      <c r="C1255" s="160" t="s">
        <v>47</v>
      </c>
      <c r="D1255" s="160" t="s">
        <v>47</v>
      </c>
      <c r="E1255" s="160" t="s">
        <v>47</v>
      </c>
      <c r="F1255" s="361"/>
      <c r="G1255" s="362"/>
    </row>
    <row r="1256" ht="23.1" customHeight="1" spans="1:7">
      <c r="A1256" s="189" t="s">
        <v>2276</v>
      </c>
      <c r="B1256" s="189" t="s">
        <v>133</v>
      </c>
      <c r="C1256" s="160" t="s">
        <v>47</v>
      </c>
      <c r="D1256" s="160" t="s">
        <v>47</v>
      </c>
      <c r="E1256" s="160" t="s">
        <v>47</v>
      </c>
      <c r="F1256" s="361"/>
      <c r="G1256" s="362"/>
    </row>
    <row r="1257" ht="23.1" customHeight="1" spans="1:7">
      <c r="A1257" s="189" t="s">
        <v>2277</v>
      </c>
      <c r="B1257" s="189" t="s">
        <v>2278</v>
      </c>
      <c r="C1257" s="160" t="s">
        <v>47</v>
      </c>
      <c r="D1257" s="160" t="s">
        <v>47</v>
      </c>
      <c r="E1257" s="160" t="s">
        <v>47</v>
      </c>
      <c r="F1257" s="361"/>
      <c r="G1257" s="362"/>
    </row>
    <row r="1258" s="356" customFormat="1" ht="23.1" customHeight="1" spans="1:7">
      <c r="A1258" s="189" t="s">
        <v>2279</v>
      </c>
      <c r="B1258" s="189" t="s">
        <v>147</v>
      </c>
      <c r="C1258" s="160" t="s">
        <v>47</v>
      </c>
      <c r="D1258" s="160" t="s">
        <v>47</v>
      </c>
      <c r="E1258" s="160" t="s">
        <v>47</v>
      </c>
      <c r="F1258" s="361"/>
      <c r="G1258" s="362"/>
    </row>
    <row r="1259" ht="23.1" customHeight="1" spans="1:7">
      <c r="A1259" s="189" t="s">
        <v>2280</v>
      </c>
      <c r="B1259" s="189" t="s">
        <v>2281</v>
      </c>
      <c r="C1259" s="160">
        <v>254</v>
      </c>
      <c r="D1259" s="160">
        <v>497</v>
      </c>
      <c r="E1259" s="160">
        <v>27</v>
      </c>
      <c r="F1259" s="361">
        <f>IF(ISERROR(E1259/C1259),,E1259/C1259)</f>
        <v>0.106299212598425</v>
      </c>
      <c r="G1259" s="362">
        <f>E1259/D1259*100%</f>
        <v>0.0543259557344064</v>
      </c>
    </row>
    <row r="1260" ht="23.1" customHeight="1" spans="1:7">
      <c r="A1260" s="157" t="s">
        <v>2282</v>
      </c>
      <c r="B1260" s="363" t="s">
        <v>2283</v>
      </c>
      <c r="C1260" s="158">
        <f>SUM(C1261:C1267)</f>
        <v>0</v>
      </c>
      <c r="D1260" s="158">
        <f>SUM(D1261:D1267)</f>
        <v>0</v>
      </c>
      <c r="E1260" s="158">
        <f>SUM(E1261:E1267)</f>
        <v>0</v>
      </c>
      <c r="F1260" s="361">
        <f>IF(ISERROR(E1260/C1260),,E1260/C1260)</f>
        <v>0</v>
      </c>
      <c r="G1260" s="362">
        <v>0</v>
      </c>
    </row>
    <row r="1261" ht="23.1" customHeight="1" spans="1:7">
      <c r="A1261" s="189" t="s">
        <v>2284</v>
      </c>
      <c r="B1261" s="189" t="s">
        <v>129</v>
      </c>
      <c r="C1261" s="160"/>
      <c r="D1261" s="160"/>
      <c r="E1261" s="160"/>
      <c r="F1261" s="361"/>
      <c r="G1261" s="362"/>
    </row>
    <row r="1262" ht="23.1" customHeight="1" spans="1:7">
      <c r="A1262" s="189" t="s">
        <v>2285</v>
      </c>
      <c r="B1262" s="189" t="s">
        <v>131</v>
      </c>
      <c r="C1262" s="160"/>
      <c r="D1262" s="160"/>
      <c r="E1262" s="160"/>
      <c r="F1262" s="361"/>
      <c r="G1262" s="362"/>
    </row>
    <row r="1263" ht="23.1" customHeight="1" spans="1:7">
      <c r="A1263" s="189" t="s">
        <v>2286</v>
      </c>
      <c r="B1263" s="189" t="s">
        <v>133</v>
      </c>
      <c r="C1263" s="160"/>
      <c r="D1263" s="160"/>
      <c r="E1263" s="160"/>
      <c r="F1263" s="361"/>
      <c r="G1263" s="362"/>
    </row>
    <row r="1264" ht="23.1" customHeight="1" spans="1:7">
      <c r="A1264" s="189" t="s">
        <v>2287</v>
      </c>
      <c r="B1264" s="189" t="s">
        <v>2288</v>
      </c>
      <c r="C1264" s="160"/>
      <c r="D1264" s="160"/>
      <c r="E1264" s="160"/>
      <c r="F1264" s="361"/>
      <c r="G1264" s="362"/>
    </row>
    <row r="1265" ht="23.1" customHeight="1" spans="1:7">
      <c r="A1265" s="189" t="s">
        <v>2289</v>
      </c>
      <c r="B1265" s="189" t="s">
        <v>2290</v>
      </c>
      <c r="C1265" s="160"/>
      <c r="D1265" s="160"/>
      <c r="E1265" s="160"/>
      <c r="F1265" s="361"/>
      <c r="G1265" s="362"/>
    </row>
    <row r="1266" ht="23.1" customHeight="1" spans="1:7">
      <c r="A1266" s="189" t="s">
        <v>2291</v>
      </c>
      <c r="B1266" s="189" t="s">
        <v>147</v>
      </c>
      <c r="C1266" s="160"/>
      <c r="D1266" s="160"/>
      <c r="E1266" s="160"/>
      <c r="F1266" s="361"/>
      <c r="G1266" s="362"/>
    </row>
    <row r="1267" ht="23.1" customHeight="1" spans="1:7">
      <c r="A1267" s="189" t="s">
        <v>2292</v>
      </c>
      <c r="B1267" s="189" t="s">
        <v>2293</v>
      </c>
      <c r="C1267" s="160"/>
      <c r="D1267" s="160"/>
      <c r="E1267" s="160"/>
      <c r="F1267" s="361"/>
      <c r="G1267" s="362"/>
    </row>
    <row r="1268" ht="23.1" customHeight="1" spans="1:7">
      <c r="A1268" s="157" t="s">
        <v>2294</v>
      </c>
      <c r="B1268" s="363" t="s">
        <v>2295</v>
      </c>
      <c r="C1268" s="158">
        <f>SUM(C1269:C1280)</f>
        <v>0</v>
      </c>
      <c r="D1268" s="158">
        <f>SUM(D1269:D1280)</f>
        <v>0</v>
      </c>
      <c r="E1268" s="158">
        <f>SUM(E1269:E1280)</f>
        <v>0</v>
      </c>
      <c r="F1268" s="361">
        <f>IF(ISERROR(E1268/C1268),,E1268/C1268)</f>
        <v>0</v>
      </c>
      <c r="G1268" s="362">
        <v>0</v>
      </c>
    </row>
    <row r="1269" ht="23.1" customHeight="1" spans="1:7">
      <c r="A1269" s="189" t="s">
        <v>2296</v>
      </c>
      <c r="B1269" s="189" t="s">
        <v>129</v>
      </c>
      <c r="C1269" s="160"/>
      <c r="D1269" s="160"/>
      <c r="E1269" s="160"/>
      <c r="F1269" s="361"/>
      <c r="G1269" s="362"/>
    </row>
    <row r="1270" ht="23.1" customHeight="1" spans="1:7">
      <c r="A1270" s="189" t="s">
        <v>2297</v>
      </c>
      <c r="B1270" s="189" t="s">
        <v>131</v>
      </c>
      <c r="C1270" s="160"/>
      <c r="D1270" s="160"/>
      <c r="E1270" s="160"/>
      <c r="F1270" s="361"/>
      <c r="G1270" s="362"/>
    </row>
    <row r="1271" ht="23.1" customHeight="1" spans="1:7">
      <c r="A1271" s="189" t="s">
        <v>2298</v>
      </c>
      <c r="B1271" s="189" t="s">
        <v>133</v>
      </c>
      <c r="C1271" s="160"/>
      <c r="D1271" s="160"/>
      <c r="E1271" s="160"/>
      <c r="F1271" s="361"/>
      <c r="G1271" s="362"/>
    </row>
    <row r="1272" ht="23.1" customHeight="1" spans="1:7">
      <c r="A1272" s="189" t="s">
        <v>2299</v>
      </c>
      <c r="B1272" s="189" t="s">
        <v>2300</v>
      </c>
      <c r="C1272" s="160"/>
      <c r="D1272" s="160"/>
      <c r="E1272" s="160"/>
      <c r="F1272" s="361"/>
      <c r="G1272" s="362"/>
    </row>
    <row r="1273" ht="23.1" customHeight="1" spans="1:7">
      <c r="A1273" s="189" t="s">
        <v>2301</v>
      </c>
      <c r="B1273" s="189" t="s">
        <v>2302</v>
      </c>
      <c r="C1273" s="160"/>
      <c r="D1273" s="160"/>
      <c r="E1273" s="160"/>
      <c r="F1273" s="361"/>
      <c r="G1273" s="362"/>
    </row>
    <row r="1274" ht="23.1" customHeight="1" spans="1:7">
      <c r="A1274" s="189" t="s">
        <v>2303</v>
      </c>
      <c r="B1274" s="189" t="s">
        <v>2304</v>
      </c>
      <c r="C1274" s="160"/>
      <c r="D1274" s="160"/>
      <c r="E1274" s="160"/>
      <c r="F1274" s="361"/>
      <c r="G1274" s="362"/>
    </row>
    <row r="1275" ht="23.1" customHeight="1" spans="1:7">
      <c r="A1275" s="189" t="s">
        <v>2305</v>
      </c>
      <c r="B1275" s="189" t="s">
        <v>2306</v>
      </c>
      <c r="C1275" s="160"/>
      <c r="D1275" s="160"/>
      <c r="E1275" s="160"/>
      <c r="F1275" s="361"/>
      <c r="G1275" s="362"/>
    </row>
    <row r="1276" ht="23.1" customHeight="1" spans="1:7">
      <c r="A1276" s="189" t="s">
        <v>2307</v>
      </c>
      <c r="B1276" s="189" t="s">
        <v>2308</v>
      </c>
      <c r="C1276" s="160"/>
      <c r="D1276" s="160"/>
      <c r="E1276" s="160"/>
      <c r="F1276" s="361"/>
      <c r="G1276" s="362"/>
    </row>
    <row r="1277" ht="23.1" customHeight="1" spans="1:7">
      <c r="A1277" s="189" t="s">
        <v>2309</v>
      </c>
      <c r="B1277" s="189" t="s">
        <v>2310</v>
      </c>
      <c r="C1277" s="160"/>
      <c r="D1277" s="160"/>
      <c r="E1277" s="160"/>
      <c r="F1277" s="361"/>
      <c r="G1277" s="362"/>
    </row>
    <row r="1278" ht="23.1" customHeight="1" spans="1:7">
      <c r="A1278" s="189" t="s">
        <v>2311</v>
      </c>
      <c r="B1278" s="189" t="s">
        <v>2312</v>
      </c>
      <c r="C1278" s="160"/>
      <c r="D1278" s="160"/>
      <c r="E1278" s="160"/>
      <c r="F1278" s="361"/>
      <c r="G1278" s="362"/>
    </row>
    <row r="1279" ht="23.1" customHeight="1" spans="1:7">
      <c r="A1279" s="189" t="s">
        <v>2313</v>
      </c>
      <c r="B1279" s="189" t="s">
        <v>2314</v>
      </c>
      <c r="C1279" s="160"/>
      <c r="D1279" s="160"/>
      <c r="E1279" s="160"/>
      <c r="F1279" s="361"/>
      <c r="G1279" s="362"/>
    </row>
    <row r="1280" ht="23.1" customHeight="1" spans="1:7">
      <c r="A1280" s="189" t="s">
        <v>2315</v>
      </c>
      <c r="B1280" s="189" t="s">
        <v>2316</v>
      </c>
      <c r="C1280" s="160"/>
      <c r="D1280" s="160"/>
      <c r="E1280" s="160"/>
      <c r="F1280" s="361"/>
      <c r="G1280" s="362"/>
    </row>
    <row r="1281" ht="23.1" customHeight="1" spans="1:7">
      <c r="A1281" s="157" t="s">
        <v>2317</v>
      </c>
      <c r="B1281" s="363" t="s">
        <v>2318</v>
      </c>
      <c r="C1281" s="158">
        <f>SUM(C1282:C1284)</f>
        <v>84</v>
      </c>
      <c r="D1281" s="158">
        <f>SUM(D1282:D1284)</f>
        <v>1905</v>
      </c>
      <c r="E1281" s="158">
        <f>SUM(E1282:E1284)</f>
        <v>284</v>
      </c>
      <c r="F1281" s="361">
        <f>IF(ISERROR(E1281/C1281),,E1281/C1281)</f>
        <v>3.38095238095238</v>
      </c>
      <c r="G1281" s="362">
        <f>E1281/D1281*100%</f>
        <v>0.149081364829396</v>
      </c>
    </row>
    <row r="1282" ht="23.1" customHeight="1" spans="1:7">
      <c r="A1282" s="189" t="s">
        <v>2319</v>
      </c>
      <c r="B1282" s="189" t="s">
        <v>2320</v>
      </c>
      <c r="C1282" s="160">
        <v>84</v>
      </c>
      <c r="D1282" s="160">
        <v>1903</v>
      </c>
      <c r="E1282" s="160">
        <v>284</v>
      </c>
      <c r="F1282" s="361">
        <f>IF(ISERROR(E1282/C1282),,E1282/C1282)</f>
        <v>3.38095238095238</v>
      </c>
      <c r="G1282" s="362">
        <f>E1282/D1282*100%</f>
        <v>0.149238045191802</v>
      </c>
    </row>
    <row r="1283" ht="23.1" customHeight="1" spans="1:7">
      <c r="A1283" s="189" t="s">
        <v>2321</v>
      </c>
      <c r="B1283" s="189" t="s">
        <v>2322</v>
      </c>
      <c r="C1283" s="160" t="s">
        <v>47</v>
      </c>
      <c r="D1283" s="160" t="s">
        <v>47</v>
      </c>
      <c r="E1283" s="160" t="s">
        <v>47</v>
      </c>
      <c r="F1283" s="361"/>
      <c r="G1283" s="362"/>
    </row>
    <row r="1284" ht="23.1" customHeight="1" spans="1:7">
      <c r="A1284" s="189" t="s">
        <v>2323</v>
      </c>
      <c r="B1284" s="189" t="s">
        <v>2324</v>
      </c>
      <c r="C1284" s="160" t="s">
        <v>47</v>
      </c>
      <c r="D1284" s="160">
        <v>2</v>
      </c>
      <c r="E1284" s="160" t="s">
        <v>47</v>
      </c>
      <c r="F1284" s="361">
        <f>IF(ISERROR(E1284/C1284),,E1284/C1284)</f>
        <v>0</v>
      </c>
      <c r="G1284" s="362"/>
    </row>
    <row r="1285" ht="23.1" customHeight="1" spans="1:7">
      <c r="A1285" s="157" t="s">
        <v>2325</v>
      </c>
      <c r="B1285" s="363" t="s">
        <v>2326</v>
      </c>
      <c r="C1285" s="158">
        <f>SUM(C1286:C1288)</f>
        <v>218</v>
      </c>
      <c r="D1285" s="158">
        <f>SUM(D1286:D1288)</f>
        <v>538</v>
      </c>
      <c r="E1285" s="158">
        <f>SUM(E1286:E1288)</f>
        <v>487</v>
      </c>
      <c r="F1285" s="361">
        <f>IF(ISERROR(E1285/C1285),,E1285/C1285)</f>
        <v>2.23394495412844</v>
      </c>
      <c r="G1285" s="362">
        <f>E1285/D1285*100%</f>
        <v>0.905204460966543</v>
      </c>
    </row>
    <row r="1286" ht="23.1" customHeight="1" spans="1:7">
      <c r="A1286" s="189" t="s">
        <v>2327</v>
      </c>
      <c r="B1286" s="189" t="s">
        <v>2328</v>
      </c>
      <c r="C1286" s="160">
        <v>173</v>
      </c>
      <c r="D1286" s="160">
        <v>183</v>
      </c>
      <c r="E1286" s="160">
        <v>238</v>
      </c>
      <c r="F1286" s="361">
        <f>IF(ISERROR(E1286/C1286),,E1286/C1286)</f>
        <v>1.3757225433526</v>
      </c>
      <c r="G1286" s="362">
        <f>E1286/D1286*100%</f>
        <v>1.30054644808743</v>
      </c>
    </row>
    <row r="1287" ht="23.1" customHeight="1" spans="1:7">
      <c r="A1287" s="189" t="s">
        <v>2329</v>
      </c>
      <c r="B1287" s="189" t="s">
        <v>2330</v>
      </c>
      <c r="C1287" s="160" t="s">
        <v>47</v>
      </c>
      <c r="D1287" s="160" t="s">
        <v>47</v>
      </c>
      <c r="E1287" s="160" t="s">
        <v>47</v>
      </c>
      <c r="F1287" s="361"/>
      <c r="G1287" s="362"/>
    </row>
    <row r="1288" ht="23.1" customHeight="1" spans="1:7">
      <c r="A1288" s="189" t="s">
        <v>2331</v>
      </c>
      <c r="B1288" s="189" t="s">
        <v>2332</v>
      </c>
      <c r="C1288" s="160">
        <v>45</v>
      </c>
      <c r="D1288" s="160">
        <v>355</v>
      </c>
      <c r="E1288" s="160">
        <v>249</v>
      </c>
      <c r="F1288" s="361">
        <f>IF(ISERROR(E1288/C1288),,E1288/C1288)</f>
        <v>5.53333333333333</v>
      </c>
      <c r="G1288" s="362">
        <f>E1288/D1288*100%</f>
        <v>0.701408450704225</v>
      </c>
    </row>
    <row r="1289" s="130" customFormat="1" ht="23.1" customHeight="1" spans="1:7">
      <c r="A1289" s="370" t="s">
        <v>2333</v>
      </c>
      <c r="B1289" s="371" t="s">
        <v>2334</v>
      </c>
      <c r="C1289" s="300">
        <f>SUM(C1290)</f>
        <v>0</v>
      </c>
      <c r="D1289" s="300">
        <f>SUM(D1290)</f>
        <v>0</v>
      </c>
      <c r="E1289" s="300">
        <f>SUM(E1290)</f>
        <v>0</v>
      </c>
      <c r="F1289" s="361">
        <f>IF(ISERROR(E1289/C1289),,E1289/C1289)</f>
        <v>0</v>
      </c>
      <c r="G1289" s="362">
        <v>0</v>
      </c>
    </row>
    <row r="1290" s="356" customFormat="1" ht="23.1" customHeight="1" spans="1:7">
      <c r="A1290" s="189" t="s">
        <v>2335</v>
      </c>
      <c r="B1290" s="189" t="s">
        <v>2334</v>
      </c>
      <c r="C1290" s="160"/>
      <c r="D1290" s="160"/>
      <c r="E1290" s="160"/>
      <c r="F1290" s="361"/>
      <c r="G1290" s="362"/>
    </row>
    <row r="1291" ht="23.1" customHeight="1" spans="1:7">
      <c r="A1291" s="157" t="s">
        <v>2336</v>
      </c>
      <c r="B1291" s="157" t="s">
        <v>2337</v>
      </c>
      <c r="C1291" s="158">
        <v>2300</v>
      </c>
      <c r="D1291" s="158" t="s">
        <v>47</v>
      </c>
      <c r="E1291" s="158">
        <v>2300</v>
      </c>
      <c r="F1291" s="361">
        <f>IF(ISERROR(E1291/C1291),,E1291/C1291)</f>
        <v>1</v>
      </c>
      <c r="G1291" s="362">
        <v>0</v>
      </c>
    </row>
    <row r="1292" ht="23.1" customHeight="1" spans="1:7">
      <c r="A1292" s="157" t="s">
        <v>2338</v>
      </c>
      <c r="B1292" s="385" t="s">
        <v>2045</v>
      </c>
      <c r="C1292" s="158">
        <f>SUM(C1293:C1294)</f>
        <v>0</v>
      </c>
      <c r="D1292" s="158">
        <f>SUM(D1293:D1294)</f>
        <v>0</v>
      </c>
      <c r="E1292" s="158">
        <f>SUM(E1293:E1294)</f>
        <v>0</v>
      </c>
      <c r="F1292" s="361">
        <f>IF(ISERROR(E1292/C1292),,E1292/C1292)</f>
        <v>0</v>
      </c>
      <c r="G1292" s="362"/>
    </row>
    <row r="1293" ht="23.1" customHeight="1" spans="1:7">
      <c r="A1293" s="189" t="s">
        <v>2339</v>
      </c>
      <c r="B1293" s="189" t="s">
        <v>2340</v>
      </c>
      <c r="C1293" s="160"/>
      <c r="D1293" s="160"/>
      <c r="E1293" s="160"/>
      <c r="F1293" s="361"/>
      <c r="G1293" s="362"/>
    </row>
    <row r="1294" ht="23.1" customHeight="1" spans="1:7">
      <c r="A1294" s="189" t="s">
        <v>2341</v>
      </c>
      <c r="B1294" s="189" t="s">
        <v>2045</v>
      </c>
      <c r="C1294" s="160"/>
      <c r="D1294" s="160"/>
      <c r="E1294" s="160"/>
      <c r="F1294" s="361"/>
      <c r="G1294" s="362"/>
    </row>
    <row r="1295" ht="23.1" customHeight="1" spans="1:7">
      <c r="A1295" s="157" t="s">
        <v>2342</v>
      </c>
      <c r="B1295" s="157" t="s">
        <v>2343</v>
      </c>
      <c r="C1295" s="158">
        <f>SUM(C1296)</f>
        <v>7856</v>
      </c>
      <c r="D1295" s="158">
        <f>SUM(D1296)</f>
        <v>7906</v>
      </c>
      <c r="E1295" s="158">
        <f>SUM(E1296)</f>
        <v>7914</v>
      </c>
      <c r="F1295" s="361">
        <f>IF(ISERROR(E1295/C1295),,E1295/C1295)</f>
        <v>1.00738289205703</v>
      </c>
      <c r="G1295" s="362">
        <f t="shared" ref="G1294:G1299" si="7">E1295/D1295*100%</f>
        <v>1.00101188970402</v>
      </c>
    </row>
    <row r="1296" ht="23.1" customHeight="1" spans="1:7">
      <c r="A1296" s="157" t="s">
        <v>2344</v>
      </c>
      <c r="B1296" s="363" t="s">
        <v>2345</v>
      </c>
      <c r="C1296" s="158">
        <f>SUM(C1297:C1300)</f>
        <v>7856</v>
      </c>
      <c r="D1296" s="158">
        <f>SUM(D1297:D1300)</f>
        <v>7906</v>
      </c>
      <c r="E1296" s="158">
        <f>SUM(E1297:E1300)</f>
        <v>7914</v>
      </c>
      <c r="F1296" s="361">
        <f>IF(ISERROR(E1296/C1296),,E1296/C1296)</f>
        <v>1.00738289205703</v>
      </c>
      <c r="G1296" s="362">
        <f t="shared" si="7"/>
        <v>1.00101188970402</v>
      </c>
    </row>
    <row r="1297" ht="23.1" customHeight="1" spans="1:7">
      <c r="A1297" s="189" t="s">
        <v>2346</v>
      </c>
      <c r="B1297" s="189" t="s">
        <v>2347</v>
      </c>
      <c r="C1297" s="160">
        <v>7834</v>
      </c>
      <c r="D1297" s="160">
        <v>7888</v>
      </c>
      <c r="E1297" s="160">
        <v>7894</v>
      </c>
      <c r="F1297" s="361">
        <f t="shared" ref="F1297:F1305" si="8">IF(ISERROR(E1297/C1297),,E1297/C1297)</f>
        <v>1.00765892264488</v>
      </c>
      <c r="G1297" s="362">
        <f t="shared" si="7"/>
        <v>1.00076064908722</v>
      </c>
    </row>
    <row r="1298" ht="23.1" customHeight="1" spans="1:7">
      <c r="A1298" s="189" t="s">
        <v>2348</v>
      </c>
      <c r="B1298" s="189" t="s">
        <v>2349</v>
      </c>
      <c r="C1298" s="160">
        <v>19</v>
      </c>
      <c r="D1298" s="160">
        <v>15</v>
      </c>
      <c r="E1298" s="160">
        <v>17</v>
      </c>
      <c r="F1298" s="361">
        <f t="shared" si="8"/>
        <v>0.894736842105263</v>
      </c>
      <c r="G1298" s="362">
        <f t="shared" si="7"/>
        <v>1.13333333333333</v>
      </c>
    </row>
    <row r="1299" ht="23.1" customHeight="1" spans="1:7">
      <c r="A1299" s="189" t="s">
        <v>2350</v>
      </c>
      <c r="B1299" s="189" t="s">
        <v>2351</v>
      </c>
      <c r="C1299" s="160">
        <v>3</v>
      </c>
      <c r="D1299" s="160">
        <v>3</v>
      </c>
      <c r="E1299" s="160">
        <v>3</v>
      </c>
      <c r="F1299" s="361">
        <f t="shared" si="8"/>
        <v>1</v>
      </c>
      <c r="G1299" s="362">
        <f t="shared" si="7"/>
        <v>1</v>
      </c>
    </row>
    <row r="1300" ht="23.1" customHeight="1" spans="1:7">
      <c r="A1300" s="189" t="s">
        <v>2352</v>
      </c>
      <c r="B1300" s="189" t="s">
        <v>2353</v>
      </c>
      <c r="C1300" s="160" t="s">
        <v>47</v>
      </c>
      <c r="D1300" s="160" t="s">
        <v>47</v>
      </c>
      <c r="E1300" s="160" t="s">
        <v>47</v>
      </c>
      <c r="F1300" s="361"/>
      <c r="G1300" s="362"/>
    </row>
    <row r="1301" ht="23.1" customHeight="1" spans="1:7">
      <c r="A1301" s="157" t="s">
        <v>2354</v>
      </c>
      <c r="B1301" s="157" t="s">
        <v>2355</v>
      </c>
      <c r="C1301" s="158">
        <f>SUM(C1303:C1304)</f>
        <v>3</v>
      </c>
      <c r="D1301" s="158">
        <f>SUM(D1303:D1304)</f>
        <v>20</v>
      </c>
      <c r="E1301" s="158">
        <f>SUM(E1303:E1304)</f>
        <v>4</v>
      </c>
      <c r="F1301" s="361">
        <f t="shared" si="8"/>
        <v>1.33333333333333</v>
      </c>
      <c r="G1301" s="362">
        <f>E1301/D1301*100%</f>
        <v>0.2</v>
      </c>
    </row>
    <row r="1302" ht="23.1" customHeight="1" spans="1:7">
      <c r="A1302" s="189" t="s">
        <v>2356</v>
      </c>
      <c r="B1302" s="189" t="s">
        <v>2357</v>
      </c>
      <c r="C1302" s="160"/>
      <c r="D1302" s="160"/>
      <c r="E1302" s="160"/>
      <c r="F1302" s="361"/>
      <c r="G1302" s="362"/>
    </row>
    <row r="1303" ht="23.1" customHeight="1" spans="1:7">
      <c r="A1303" s="366" t="s">
        <v>2358</v>
      </c>
      <c r="B1303" s="366" t="s">
        <v>2359</v>
      </c>
      <c r="C1303" s="173"/>
      <c r="D1303" s="173"/>
      <c r="E1303" s="173"/>
      <c r="F1303" s="361"/>
      <c r="G1303" s="362"/>
    </row>
    <row r="1304" ht="23.1" customHeight="1" spans="1:7">
      <c r="A1304" s="377" t="s">
        <v>2360</v>
      </c>
      <c r="B1304" s="366" t="s">
        <v>2361</v>
      </c>
      <c r="C1304" s="173">
        <v>3</v>
      </c>
      <c r="D1304" s="173">
        <v>20</v>
      </c>
      <c r="E1304" s="173">
        <v>4</v>
      </c>
      <c r="F1304" s="361">
        <f t="shared" si="8"/>
        <v>1.33333333333333</v>
      </c>
      <c r="G1304" s="362">
        <f>E1304/D1304*100%</f>
        <v>0.2</v>
      </c>
    </row>
    <row r="1305" ht="23.1" customHeight="1" spans="1:7">
      <c r="A1305" s="157" t="s">
        <v>47</v>
      </c>
      <c r="B1305" s="386" t="s">
        <v>2362</v>
      </c>
      <c r="C1305" s="158">
        <f>SUM(C7,C256,C266,C281,C371,C423,C479,C536,C665,C752,C826,C848,C951,C1008,C1072,C1092,C1122,C1132,C1177,C1196,C1241,C1291,C1292,C1295,C1301)</f>
        <v>225609</v>
      </c>
      <c r="D1305" s="158">
        <f>SUM(D7,D256,D266,D281,D371,D423,D479,D536,D665,D752,D826,D848,D951,D1008,D1072,D1092,D1122,D1132,D1177,D1196,D1241,D1291,D1292,D1295,D1301)</f>
        <v>213490</v>
      </c>
      <c r="E1305" s="158">
        <f>SUM(E7,E256,E266,E281,E371,E423,E479,E536,E665,E752,E826,E848,E951,E1008,E1072,E1092,E1122,E1132,E1177,E1196,E1241,E1291,E1292,E1295,E1301)</f>
        <v>223250</v>
      </c>
      <c r="F1305" s="361">
        <f t="shared" si="8"/>
        <v>0.989543856849682</v>
      </c>
      <c r="G1305" s="362">
        <f>E1305/D1305*100%</f>
        <v>1.04571642699892</v>
      </c>
    </row>
  </sheetData>
  <mergeCells count="5">
    <mergeCell ref="A2:G2"/>
    <mergeCell ref="A4:B4"/>
    <mergeCell ref="E4:G4"/>
    <mergeCell ref="C4:C5"/>
    <mergeCell ref="D4:D5"/>
  </mergeCell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1305"/>
  <sheetViews>
    <sheetView view="pageBreakPreview" zoomScaleNormal="100" workbookViewId="0">
      <pane ySplit="4" topLeftCell="A5" activePane="bottomLeft" state="frozen"/>
      <selection/>
      <selection pane="bottomLeft" activeCell="B1185" sqref="B1185"/>
    </sheetView>
  </sheetViews>
  <sheetFormatPr defaultColWidth="9" defaultRowHeight="13.5"/>
  <cols>
    <col min="1" max="1" width="15.125" style="357" customWidth="1"/>
    <col min="2" max="2" width="49.625" style="130" customWidth="1"/>
    <col min="3" max="7" width="13.625" style="130" customWidth="1"/>
    <col min="8" max="16384" width="9" style="130"/>
  </cols>
  <sheetData>
    <row r="1" s="130" customFormat="1" ht="23.1" customHeight="1" spans="1:7">
      <c r="A1" s="358" t="s">
        <v>5</v>
      </c>
      <c r="B1" s="149" t="s">
        <v>47</v>
      </c>
      <c r="C1" s="149" t="s">
        <v>47</v>
      </c>
      <c r="D1" s="149" t="s">
        <v>47</v>
      </c>
      <c r="E1" s="149" t="s">
        <v>47</v>
      </c>
      <c r="F1" s="359" t="s">
        <v>47</v>
      </c>
      <c r="G1" s="359" t="s">
        <v>47</v>
      </c>
    </row>
    <row r="2" s="130" customFormat="1" ht="23.1" customHeight="1" spans="1:7">
      <c r="A2" s="167" t="s">
        <v>2363</v>
      </c>
      <c r="B2" s="167"/>
      <c r="C2" s="167"/>
      <c r="D2" s="167"/>
      <c r="E2" s="167"/>
      <c r="F2" s="167"/>
      <c r="G2" s="167"/>
    </row>
    <row r="3" s="130" customFormat="1" ht="23.1" customHeight="1" spans="1:7">
      <c r="A3" s="201" t="s">
        <v>47</v>
      </c>
      <c r="B3" s="201" t="s">
        <v>47</v>
      </c>
      <c r="C3" s="201" t="s">
        <v>47</v>
      </c>
      <c r="D3" s="201" t="s">
        <v>47</v>
      </c>
      <c r="E3" s="201" t="s">
        <v>47</v>
      </c>
      <c r="F3" s="201" t="s">
        <v>47</v>
      </c>
      <c r="G3" s="169" t="s">
        <v>50</v>
      </c>
    </row>
    <row r="4" s="130" customFormat="1" ht="23.1" customHeight="1" spans="1:7">
      <c r="A4" s="289" t="s">
        <v>51</v>
      </c>
      <c r="B4" s="290"/>
      <c r="C4" s="291" t="s">
        <v>114</v>
      </c>
      <c r="D4" s="291" t="s">
        <v>115</v>
      </c>
      <c r="E4" s="290" t="s">
        <v>58</v>
      </c>
      <c r="F4" s="290"/>
      <c r="G4" s="290"/>
    </row>
    <row r="5" s="130" customFormat="1" ht="36.95" customHeight="1" spans="1:7">
      <c r="A5" s="292" t="s">
        <v>56</v>
      </c>
      <c r="B5" s="290" t="s">
        <v>57</v>
      </c>
      <c r="C5" s="290"/>
      <c r="D5" s="290"/>
      <c r="E5" s="290" t="s">
        <v>116</v>
      </c>
      <c r="F5" s="290" t="s">
        <v>59</v>
      </c>
      <c r="G5" s="290" t="s">
        <v>60</v>
      </c>
    </row>
    <row r="6" s="130" customFormat="1" ht="23.1" customHeight="1" spans="1:7">
      <c r="A6" s="156" t="s">
        <v>117</v>
      </c>
      <c r="B6" s="153" t="s">
        <v>118</v>
      </c>
      <c r="C6" s="360" t="s">
        <v>119</v>
      </c>
      <c r="D6" s="360" t="s">
        <v>120</v>
      </c>
      <c r="E6" s="153" t="s">
        <v>121</v>
      </c>
      <c r="F6" s="153" t="s">
        <v>122</v>
      </c>
      <c r="G6" s="153" t="s">
        <v>123</v>
      </c>
    </row>
    <row r="7" s="130" customFormat="1" ht="23.1" customHeight="1" spans="1:28">
      <c r="A7" s="157" t="s">
        <v>124</v>
      </c>
      <c r="B7" s="157" t="s">
        <v>125</v>
      </c>
      <c r="C7" s="158">
        <f>SUM(C8,C20,C29,C40,C51,C62,C73,C81,C90,C103,C112,C123,C135,C142,C150,C156,C163,C170,C177,C184,C191,C199,C205,C211,C218,C253,C233,C240)</f>
        <v>26113</v>
      </c>
      <c r="D7" s="158">
        <f>SUM(D8,D20,D29,D40,D51,D62,D73,D81,D90,D103,D112,D123,D135,D142,D150,D156,D163,D170,D177,D184,D191,D199,D205,D211,D218,D253,D233,D240)</f>
        <v>22165</v>
      </c>
      <c r="E7" s="158">
        <f>SUM(E8,E20,E29,E40,E51,E62,E73,E81,E90,E103,E112,E123,E135,E142,E150,E156,E163,E170,E177,E184,E191,E199,E205,E211,E218,E253,E233,E240)</f>
        <v>28665</v>
      </c>
      <c r="F7" s="361">
        <f>IF(ISERROR(E7/C7),,E7/C7)</f>
        <v>1.09772910044805</v>
      </c>
      <c r="G7" s="362">
        <f>E7/D7*100%</f>
        <v>1.29325513196481</v>
      </c>
      <c r="P7" s="356"/>
      <c r="AB7" s="356"/>
    </row>
    <row r="8" s="130" customFormat="1" ht="23.1" customHeight="1" spans="1:28">
      <c r="A8" s="157" t="s">
        <v>126</v>
      </c>
      <c r="B8" s="363" t="s">
        <v>127</v>
      </c>
      <c r="C8" s="158">
        <f>SUM(C9:C19)</f>
        <v>490</v>
      </c>
      <c r="D8" s="158">
        <f>SUM(D9:D19)</f>
        <v>441</v>
      </c>
      <c r="E8" s="158">
        <f>SUM(E9:E19)</f>
        <v>479</v>
      </c>
      <c r="F8" s="361">
        <f>IF(ISERROR(E8/C8),,E8/C8)</f>
        <v>0.977551020408163</v>
      </c>
      <c r="G8" s="362">
        <f>E8/D8*100%</f>
        <v>1.08616780045351</v>
      </c>
      <c r="P8" s="356"/>
      <c r="AB8" s="356"/>
    </row>
    <row r="9" s="130" customFormat="1" ht="23.1" customHeight="1" spans="1:7">
      <c r="A9" s="156" t="s">
        <v>128</v>
      </c>
      <c r="B9" s="295" t="s">
        <v>129</v>
      </c>
      <c r="C9" s="160">
        <v>382</v>
      </c>
      <c r="D9" s="160">
        <v>368</v>
      </c>
      <c r="E9" s="160">
        <v>360</v>
      </c>
      <c r="F9" s="361">
        <f>IF(ISERROR(E9/C9),,E9/C9)</f>
        <v>0.942408376963351</v>
      </c>
      <c r="G9" s="362">
        <f>E9/D9*100%</f>
        <v>0.978260869565217</v>
      </c>
    </row>
    <row r="10" s="130" customFormat="1" ht="23.1" customHeight="1" spans="1:7">
      <c r="A10" s="156" t="s">
        <v>130</v>
      </c>
      <c r="B10" s="295" t="s">
        <v>131</v>
      </c>
      <c r="C10" s="160"/>
      <c r="D10" s="160"/>
      <c r="E10" s="160"/>
      <c r="F10" s="361"/>
      <c r="G10" s="362"/>
    </row>
    <row r="11" s="130" customFormat="1" ht="23.1" customHeight="1" spans="1:7">
      <c r="A11" s="156" t="s">
        <v>132</v>
      </c>
      <c r="B11" s="295" t="s">
        <v>133</v>
      </c>
      <c r="C11" s="160"/>
      <c r="D11" s="160"/>
      <c r="E11" s="160"/>
      <c r="F11" s="361"/>
      <c r="G11" s="362"/>
    </row>
    <row r="12" s="130" customFormat="1" ht="23.1" customHeight="1" spans="1:7">
      <c r="A12" s="156" t="s">
        <v>134</v>
      </c>
      <c r="B12" s="295" t="s">
        <v>135</v>
      </c>
      <c r="C12" s="160">
        <v>30</v>
      </c>
      <c r="D12" s="160">
        <v>21</v>
      </c>
      <c r="E12" s="160">
        <v>30</v>
      </c>
      <c r="F12" s="361">
        <f>IF(ISERROR(E12/C12),,E12/C12)</f>
        <v>1</v>
      </c>
      <c r="G12" s="362">
        <f>E12/D12*100%</f>
        <v>1.42857142857143</v>
      </c>
    </row>
    <row r="13" s="130" customFormat="1" ht="23.1" customHeight="1" spans="1:7">
      <c r="A13" s="156" t="s">
        <v>136</v>
      </c>
      <c r="B13" s="295" t="s">
        <v>137</v>
      </c>
      <c r="C13" s="160"/>
      <c r="D13" s="160"/>
      <c r="E13" s="160"/>
      <c r="F13" s="361"/>
      <c r="G13" s="362"/>
    </row>
    <row r="14" s="130" customFormat="1" ht="23.1" customHeight="1" spans="1:7">
      <c r="A14" s="156" t="s">
        <v>138</v>
      </c>
      <c r="B14" s="295" t="s">
        <v>139</v>
      </c>
      <c r="C14" s="160">
        <v>6</v>
      </c>
      <c r="D14" s="160">
        <v>1</v>
      </c>
      <c r="E14" s="160">
        <v>8</v>
      </c>
      <c r="F14" s="361">
        <f>IF(ISERROR(E14/C14),,E14/C14)</f>
        <v>1.33333333333333</v>
      </c>
      <c r="G14" s="362">
        <f>E14/D14*100%</f>
        <v>8</v>
      </c>
    </row>
    <row r="15" s="130" customFormat="1" ht="23.1" customHeight="1" spans="1:7">
      <c r="A15" s="156" t="s">
        <v>140</v>
      </c>
      <c r="B15" s="295" t="s">
        <v>141</v>
      </c>
      <c r="C15" s="160">
        <v>30</v>
      </c>
      <c r="D15" s="160">
        <v>26</v>
      </c>
      <c r="E15" s="160">
        <v>30</v>
      </c>
      <c r="F15" s="361">
        <f>IF(ISERROR(E15/C15),,E15/C15)</f>
        <v>1</v>
      </c>
      <c r="G15" s="362">
        <f>E15/D15*100%</f>
        <v>1.15384615384615</v>
      </c>
    </row>
    <row r="16" s="130" customFormat="1" ht="23.1" customHeight="1" spans="1:7">
      <c r="A16" s="156" t="s">
        <v>142</v>
      </c>
      <c r="B16" s="295" t="s">
        <v>143</v>
      </c>
      <c r="C16" s="160">
        <v>20</v>
      </c>
      <c r="D16" s="160">
        <v>13</v>
      </c>
      <c r="E16" s="160">
        <v>15</v>
      </c>
      <c r="F16" s="361">
        <f>IF(ISERROR(E16/C16),,E16/C16)</f>
        <v>0.75</v>
      </c>
      <c r="G16" s="362">
        <f>E16/D16*100%</f>
        <v>1.15384615384615</v>
      </c>
    </row>
    <row r="17" s="130" customFormat="1" ht="23.1" customHeight="1" spans="1:7">
      <c r="A17" s="156" t="s">
        <v>144</v>
      </c>
      <c r="B17" s="295" t="s">
        <v>145</v>
      </c>
      <c r="C17" s="160"/>
      <c r="D17" s="160"/>
      <c r="E17" s="160"/>
      <c r="F17" s="361"/>
      <c r="G17" s="362"/>
    </row>
    <row r="18" s="130" customFormat="1" ht="23.1" customHeight="1" spans="1:7">
      <c r="A18" s="156" t="s">
        <v>146</v>
      </c>
      <c r="B18" s="295" t="s">
        <v>147</v>
      </c>
      <c r="C18" s="160"/>
      <c r="D18" s="160"/>
      <c r="E18" s="160"/>
      <c r="F18" s="361"/>
      <c r="G18" s="362"/>
    </row>
    <row r="19" s="130" customFormat="1" ht="23.1" customHeight="1" spans="1:7">
      <c r="A19" s="156" t="s">
        <v>148</v>
      </c>
      <c r="B19" s="295" t="s">
        <v>149</v>
      </c>
      <c r="C19" s="160">
        <v>22</v>
      </c>
      <c r="D19" s="160">
        <v>12</v>
      </c>
      <c r="E19" s="160">
        <v>36</v>
      </c>
      <c r="F19" s="361">
        <f>IF(ISERROR(E19/C19),,E19/C19)</f>
        <v>1.63636363636364</v>
      </c>
      <c r="G19" s="362">
        <f>E19/D19*100%</f>
        <v>3</v>
      </c>
    </row>
    <row r="20" s="130" customFormat="1" ht="23.1" customHeight="1" spans="1:7">
      <c r="A20" s="157" t="s">
        <v>150</v>
      </c>
      <c r="B20" s="363" t="s">
        <v>151</v>
      </c>
      <c r="C20" s="158">
        <f>SUM(C21:C28)</f>
        <v>526</v>
      </c>
      <c r="D20" s="158">
        <f>SUM(D21:D28)</f>
        <v>479</v>
      </c>
      <c r="E20" s="158">
        <f>SUM(E21:E28)</f>
        <v>514</v>
      </c>
      <c r="F20" s="361">
        <f>IF(ISERROR(E20/C20),,E20/C20)</f>
        <v>0.977186311787072</v>
      </c>
      <c r="G20" s="362">
        <f>E20/D20*100%</f>
        <v>1.07306889352818</v>
      </c>
    </row>
    <row r="21" s="130" customFormat="1" ht="23.1" customHeight="1" spans="1:7">
      <c r="A21" s="156" t="s">
        <v>152</v>
      </c>
      <c r="B21" s="295" t="s">
        <v>129</v>
      </c>
      <c r="C21" s="160">
        <v>428</v>
      </c>
      <c r="D21" s="160">
        <v>426</v>
      </c>
      <c r="E21" s="160">
        <v>411</v>
      </c>
      <c r="F21" s="361">
        <f>IF(ISERROR(E21/C21),,E21/C21)</f>
        <v>0.960280373831776</v>
      </c>
      <c r="G21" s="362">
        <f>E21/D21*100%</f>
        <v>0.964788732394366</v>
      </c>
    </row>
    <row r="22" s="130" customFormat="1" ht="23.1" customHeight="1" spans="1:7">
      <c r="A22" s="156" t="s">
        <v>153</v>
      </c>
      <c r="B22" s="295" t="s">
        <v>131</v>
      </c>
      <c r="C22" s="160"/>
      <c r="D22" s="160"/>
      <c r="E22" s="160"/>
      <c r="F22" s="361"/>
      <c r="G22" s="362"/>
    </row>
    <row r="23" s="130" customFormat="1" ht="23.1" customHeight="1" spans="1:7">
      <c r="A23" s="156" t="s">
        <v>154</v>
      </c>
      <c r="B23" s="295" t="s">
        <v>133</v>
      </c>
      <c r="C23" s="160"/>
      <c r="D23" s="160"/>
      <c r="E23" s="160"/>
      <c r="F23" s="361"/>
      <c r="G23" s="362"/>
    </row>
    <row r="24" s="130" customFormat="1" ht="23.1" customHeight="1" spans="1:7">
      <c r="A24" s="156" t="s">
        <v>155</v>
      </c>
      <c r="B24" s="295" t="s">
        <v>156</v>
      </c>
      <c r="C24" s="160">
        <v>30</v>
      </c>
      <c r="D24" s="160">
        <v>15</v>
      </c>
      <c r="E24" s="160"/>
      <c r="F24" s="361">
        <f>IF(ISERROR(E24/C24),,E24/C24)</f>
        <v>0</v>
      </c>
      <c r="G24" s="362">
        <f>E24/D24*100%</f>
        <v>0</v>
      </c>
    </row>
    <row r="25" s="130" customFormat="1" ht="23.1" customHeight="1" spans="1:7">
      <c r="A25" s="156" t="s">
        <v>157</v>
      </c>
      <c r="B25" s="295" t="s">
        <v>158</v>
      </c>
      <c r="C25" s="160">
        <v>10</v>
      </c>
      <c r="D25" s="160">
        <v>5</v>
      </c>
      <c r="E25" s="160"/>
      <c r="F25" s="361">
        <f>IF(ISERROR(E25/C25),,E25/C25)</f>
        <v>0</v>
      </c>
      <c r="G25" s="362">
        <f>E25/D25*100%</f>
        <v>0</v>
      </c>
    </row>
    <row r="26" s="130" customFormat="1" ht="23.1" customHeight="1" spans="1:7">
      <c r="A26" s="156" t="s">
        <v>159</v>
      </c>
      <c r="B26" s="295" t="s">
        <v>160</v>
      </c>
      <c r="C26" s="160">
        <v>4</v>
      </c>
      <c r="D26" s="160">
        <v>1</v>
      </c>
      <c r="E26" s="160"/>
      <c r="F26" s="361">
        <f>IF(ISERROR(E26/C26),,E26/C26)</f>
        <v>0</v>
      </c>
      <c r="G26" s="362">
        <f>E26/D26*100%</f>
        <v>0</v>
      </c>
    </row>
    <row r="27" s="130" customFormat="1" ht="23.1" customHeight="1" spans="1:7">
      <c r="A27" s="156" t="s">
        <v>161</v>
      </c>
      <c r="B27" s="295" t="s">
        <v>147</v>
      </c>
      <c r="C27" s="160"/>
      <c r="D27" s="160"/>
      <c r="E27" s="160"/>
      <c r="F27" s="361"/>
      <c r="G27" s="362"/>
    </row>
    <row r="28" s="130" customFormat="1" ht="23.1" customHeight="1" spans="1:7">
      <c r="A28" s="156" t="s">
        <v>162</v>
      </c>
      <c r="B28" s="295" t="s">
        <v>163</v>
      </c>
      <c r="C28" s="160">
        <v>54</v>
      </c>
      <c r="D28" s="160">
        <v>32</v>
      </c>
      <c r="E28" s="160">
        <v>103</v>
      </c>
      <c r="F28" s="361">
        <f>IF(ISERROR(E28/C28),,E28/C28)</f>
        <v>1.90740740740741</v>
      </c>
      <c r="G28" s="362">
        <f>E28/D28*100%</f>
        <v>3.21875</v>
      </c>
    </row>
    <row r="29" s="130" customFormat="1" ht="23.1" customHeight="1" spans="1:7">
      <c r="A29" s="157" t="s">
        <v>164</v>
      </c>
      <c r="B29" s="363" t="s">
        <v>165</v>
      </c>
      <c r="C29" s="158">
        <f>SUM(C30:C39)</f>
        <v>12355</v>
      </c>
      <c r="D29" s="158">
        <f>SUM(D30:D39)</f>
        <v>12137</v>
      </c>
      <c r="E29" s="158">
        <f>SUM(E30:E39)</f>
        <v>14787</v>
      </c>
      <c r="F29" s="361">
        <f>IF(ISERROR(E29/C29),,E29/C29)</f>
        <v>1.19684338324565</v>
      </c>
      <c r="G29" s="362">
        <f>E29/D29*100%</f>
        <v>1.21834061135371</v>
      </c>
    </row>
    <row r="30" s="130" customFormat="1" ht="23.1" customHeight="1" spans="1:7">
      <c r="A30" s="189" t="s">
        <v>166</v>
      </c>
      <c r="B30" s="189" t="s">
        <v>129</v>
      </c>
      <c r="C30" s="160">
        <v>8702</v>
      </c>
      <c r="D30" s="160">
        <v>8738</v>
      </c>
      <c r="E30" s="160">
        <v>9082</v>
      </c>
      <c r="F30" s="361">
        <f>IF(ISERROR(E30/C30),,E30/C30)</f>
        <v>1.04366812227074</v>
      </c>
      <c r="G30" s="362">
        <f>E30/D30*100%</f>
        <v>1.03936827649348</v>
      </c>
    </row>
    <row r="31" s="130" customFormat="1" ht="23.1" customHeight="1" spans="1:7">
      <c r="A31" s="189" t="s">
        <v>167</v>
      </c>
      <c r="B31" s="189" t="s">
        <v>131</v>
      </c>
      <c r="C31" s="160"/>
      <c r="D31" s="160"/>
      <c r="E31" s="160"/>
      <c r="F31" s="361"/>
      <c r="G31" s="362"/>
    </row>
    <row r="32" s="130" customFormat="1" ht="23.1" customHeight="1" spans="1:7">
      <c r="A32" s="189" t="s">
        <v>168</v>
      </c>
      <c r="B32" s="189" t="s">
        <v>133</v>
      </c>
      <c r="C32" s="160"/>
      <c r="D32" s="160"/>
      <c r="E32" s="160"/>
      <c r="F32" s="361"/>
      <c r="G32" s="362"/>
    </row>
    <row r="33" s="130" customFormat="1" ht="23.1" customHeight="1" spans="1:7">
      <c r="A33" s="189" t="s">
        <v>169</v>
      </c>
      <c r="B33" s="189" t="s">
        <v>170</v>
      </c>
      <c r="C33" s="160"/>
      <c r="D33" s="160"/>
      <c r="E33" s="160"/>
      <c r="F33" s="361"/>
      <c r="G33" s="362"/>
    </row>
    <row r="34" s="130" customFormat="1" ht="23.1" customHeight="1" spans="1:7">
      <c r="A34" s="189" t="s">
        <v>171</v>
      </c>
      <c r="B34" s="189" t="s">
        <v>172</v>
      </c>
      <c r="C34" s="160"/>
      <c r="D34" s="160"/>
      <c r="E34" s="160"/>
      <c r="F34" s="361"/>
      <c r="G34" s="362"/>
    </row>
    <row r="35" s="130" customFormat="1" ht="23.1" customHeight="1" spans="1:7">
      <c r="A35" s="189" t="s">
        <v>173</v>
      </c>
      <c r="B35" s="189" t="s">
        <v>174</v>
      </c>
      <c r="C35" s="160"/>
      <c r="D35" s="160"/>
      <c r="E35" s="160"/>
      <c r="F35" s="361"/>
      <c r="G35" s="362"/>
    </row>
    <row r="36" s="130" customFormat="1" ht="23.1" customHeight="1" spans="1:7">
      <c r="A36" s="189" t="s">
        <v>175</v>
      </c>
      <c r="B36" s="189" t="s">
        <v>176</v>
      </c>
      <c r="C36" s="160"/>
      <c r="D36" s="160"/>
      <c r="E36" s="160"/>
      <c r="F36" s="361"/>
      <c r="G36" s="362"/>
    </row>
    <row r="37" s="130" customFormat="1" ht="23.1" customHeight="1" spans="1:7">
      <c r="A37" s="189" t="s">
        <v>177</v>
      </c>
      <c r="B37" s="189" t="s">
        <v>178</v>
      </c>
      <c r="C37" s="160"/>
      <c r="D37" s="160"/>
      <c r="E37" s="160"/>
      <c r="F37" s="361"/>
      <c r="G37" s="362"/>
    </row>
    <row r="38" s="130" customFormat="1" ht="23.1" customHeight="1" spans="1:7">
      <c r="A38" s="189" t="s">
        <v>179</v>
      </c>
      <c r="B38" s="189" t="s">
        <v>147</v>
      </c>
      <c r="C38" s="160"/>
      <c r="D38" s="160"/>
      <c r="E38" s="160"/>
      <c r="F38" s="361"/>
      <c r="G38" s="362"/>
    </row>
    <row r="39" s="130" customFormat="1" ht="23.1" customHeight="1" spans="1:7">
      <c r="A39" s="189" t="s">
        <v>180</v>
      </c>
      <c r="B39" s="189" t="s">
        <v>181</v>
      </c>
      <c r="C39" s="160">
        <v>3653</v>
      </c>
      <c r="D39" s="160">
        <v>3399</v>
      </c>
      <c r="E39" s="160">
        <v>5705</v>
      </c>
      <c r="F39" s="361">
        <f>IF(ISERROR(E39/C39),,E39/C39)</f>
        <v>1.56173008486176</v>
      </c>
      <c r="G39" s="362">
        <f>E39/D39*100%</f>
        <v>1.67843483377464</v>
      </c>
    </row>
    <row r="40" s="130" customFormat="1" ht="23.1" customHeight="1" spans="1:7">
      <c r="A40" s="157" t="s">
        <v>182</v>
      </c>
      <c r="B40" s="363" t="s">
        <v>183</v>
      </c>
      <c r="C40" s="158">
        <f>SUM(C41:C50)</f>
        <v>305</v>
      </c>
      <c r="D40" s="158">
        <f>SUM(D41:D50)</f>
        <v>360</v>
      </c>
      <c r="E40" s="158">
        <f>SUM(E41:E50)</f>
        <v>370</v>
      </c>
      <c r="F40" s="361">
        <f>IF(ISERROR(E40/C40),,E40/C40)</f>
        <v>1.21311475409836</v>
      </c>
      <c r="G40" s="362">
        <f>E40/D40*100%</f>
        <v>1.02777777777778</v>
      </c>
    </row>
    <row r="41" s="130" customFormat="1" ht="23.1" customHeight="1" spans="1:7">
      <c r="A41" s="189" t="s">
        <v>184</v>
      </c>
      <c r="B41" s="189" t="s">
        <v>129</v>
      </c>
      <c r="C41" s="160">
        <v>250</v>
      </c>
      <c r="D41" s="160">
        <v>267</v>
      </c>
      <c r="E41" s="160">
        <v>276</v>
      </c>
      <c r="F41" s="361">
        <f>IF(ISERROR(E41/C41),,E41/C41)</f>
        <v>1.104</v>
      </c>
      <c r="G41" s="362">
        <f>E41/D41*100%</f>
        <v>1.03370786516854</v>
      </c>
    </row>
    <row r="42" s="130" customFormat="1" ht="23.1" customHeight="1" spans="1:7">
      <c r="A42" s="189" t="s">
        <v>185</v>
      </c>
      <c r="B42" s="189" t="s">
        <v>131</v>
      </c>
      <c r="C42" s="160"/>
      <c r="D42" s="160"/>
      <c r="E42" s="160"/>
      <c r="F42" s="361"/>
      <c r="G42" s="362"/>
    </row>
    <row r="43" s="130" customFormat="1" ht="23.1" customHeight="1" spans="1:7">
      <c r="A43" s="189" t="s">
        <v>186</v>
      </c>
      <c r="B43" s="189" t="s">
        <v>133</v>
      </c>
      <c r="C43" s="160"/>
      <c r="D43" s="160"/>
      <c r="E43" s="160"/>
      <c r="F43" s="361"/>
      <c r="G43" s="362"/>
    </row>
    <row r="44" s="130" customFormat="1" ht="23.1" customHeight="1" spans="1:7">
      <c r="A44" s="189" t="s">
        <v>187</v>
      </c>
      <c r="B44" s="189" t="s">
        <v>188</v>
      </c>
      <c r="C44" s="160"/>
      <c r="D44" s="160"/>
      <c r="E44" s="160"/>
      <c r="F44" s="361"/>
      <c r="G44" s="362"/>
    </row>
    <row r="45" s="130" customFormat="1" ht="23.1" customHeight="1" spans="1:7">
      <c r="A45" s="189" t="s">
        <v>189</v>
      </c>
      <c r="B45" s="189" t="s">
        <v>190</v>
      </c>
      <c r="C45" s="160"/>
      <c r="D45" s="160"/>
      <c r="E45" s="160"/>
      <c r="F45" s="361"/>
      <c r="G45" s="362"/>
    </row>
    <row r="46" s="130" customFormat="1" ht="23.1" customHeight="1" spans="1:7">
      <c r="A46" s="189" t="s">
        <v>191</v>
      </c>
      <c r="B46" s="189" t="s">
        <v>192</v>
      </c>
      <c r="C46" s="160"/>
      <c r="D46" s="160">
        <v>5</v>
      </c>
      <c r="E46" s="160"/>
      <c r="F46" s="361">
        <f>IF(ISERROR(E46/C46),,E46/C46)</f>
        <v>0</v>
      </c>
      <c r="G46" s="362">
        <f>E46/D46*100%</f>
        <v>0</v>
      </c>
    </row>
    <row r="47" s="130" customFormat="1" ht="23.1" customHeight="1" spans="1:7">
      <c r="A47" s="189" t="s">
        <v>193</v>
      </c>
      <c r="B47" s="189" t="s">
        <v>194</v>
      </c>
      <c r="C47" s="160"/>
      <c r="D47" s="160"/>
      <c r="E47" s="160"/>
      <c r="F47" s="361"/>
      <c r="G47" s="362"/>
    </row>
    <row r="48" s="130" customFormat="1" ht="23.1" customHeight="1" spans="1:7">
      <c r="A48" s="189" t="s">
        <v>195</v>
      </c>
      <c r="B48" s="189" t="s">
        <v>196</v>
      </c>
      <c r="C48" s="160"/>
      <c r="D48" s="160"/>
      <c r="E48" s="160">
        <v>3</v>
      </c>
      <c r="F48" s="361">
        <f>IF(ISERROR(E48/C48),,E48/C48)</f>
        <v>0</v>
      </c>
      <c r="G48" s="362"/>
    </row>
    <row r="49" s="130" customFormat="1" ht="23.1" customHeight="1" spans="1:7">
      <c r="A49" s="189" t="s">
        <v>197</v>
      </c>
      <c r="B49" s="189" t="s">
        <v>147</v>
      </c>
      <c r="C49" s="160"/>
      <c r="D49" s="160"/>
      <c r="E49" s="160"/>
      <c r="F49" s="361"/>
      <c r="G49" s="362"/>
    </row>
    <row r="50" s="130" customFormat="1" ht="23.1" customHeight="1" spans="1:7">
      <c r="A50" s="189" t="s">
        <v>198</v>
      </c>
      <c r="B50" s="189" t="s">
        <v>199</v>
      </c>
      <c r="C50" s="160">
        <v>55</v>
      </c>
      <c r="D50" s="160">
        <v>88</v>
      </c>
      <c r="E50" s="160">
        <v>91</v>
      </c>
      <c r="F50" s="361">
        <f>IF(ISERROR(E50/C50),,E50/C50)</f>
        <v>1.65454545454545</v>
      </c>
      <c r="G50" s="362">
        <f>E50/D50*100%</f>
        <v>1.03409090909091</v>
      </c>
    </row>
    <row r="51" s="130" customFormat="1" ht="23.1" customHeight="1" spans="1:7">
      <c r="A51" s="157" t="s">
        <v>200</v>
      </c>
      <c r="B51" s="363" t="s">
        <v>201</v>
      </c>
      <c r="C51" s="158">
        <f>SUM(C52:C61)</f>
        <v>359</v>
      </c>
      <c r="D51" s="158">
        <f>SUM(D52:D61)</f>
        <v>312</v>
      </c>
      <c r="E51" s="158">
        <f>SUM(E52:E61)</f>
        <v>281</v>
      </c>
      <c r="F51" s="361">
        <f>IF(ISERROR(E51/C51),,E51/C51)</f>
        <v>0.782729805013928</v>
      </c>
      <c r="G51" s="362">
        <f>E51/D51*100%</f>
        <v>0.900641025641026</v>
      </c>
    </row>
    <row r="52" s="130" customFormat="1" ht="23.1" customHeight="1" spans="1:7">
      <c r="A52" s="189" t="s">
        <v>202</v>
      </c>
      <c r="B52" s="189" t="s">
        <v>129</v>
      </c>
      <c r="C52" s="160">
        <v>247</v>
      </c>
      <c r="D52" s="160">
        <v>244</v>
      </c>
      <c r="E52" s="160">
        <v>231</v>
      </c>
      <c r="F52" s="361">
        <f>IF(ISERROR(E52/C52),,E52/C52)</f>
        <v>0.935222672064777</v>
      </c>
      <c r="G52" s="362">
        <f>E52/D52*100%</f>
        <v>0.94672131147541</v>
      </c>
    </row>
    <row r="53" s="130" customFormat="1" ht="23.1" customHeight="1" spans="1:7">
      <c r="A53" s="189" t="s">
        <v>203</v>
      </c>
      <c r="B53" s="189" t="s">
        <v>131</v>
      </c>
      <c r="C53" s="160"/>
      <c r="D53" s="160"/>
      <c r="E53" s="160"/>
      <c r="F53" s="361"/>
      <c r="G53" s="362"/>
    </row>
    <row r="54" s="130" customFormat="1" ht="23.1" customHeight="1" spans="1:7">
      <c r="A54" s="189" t="s">
        <v>204</v>
      </c>
      <c r="B54" s="189" t="s">
        <v>133</v>
      </c>
      <c r="C54" s="160"/>
      <c r="D54" s="160"/>
      <c r="E54" s="160"/>
      <c r="F54" s="361"/>
      <c r="G54" s="362"/>
    </row>
    <row r="55" s="130" customFormat="1" ht="23.1" customHeight="1" spans="1:7">
      <c r="A55" s="189" t="s">
        <v>205</v>
      </c>
      <c r="B55" s="189" t="s">
        <v>206</v>
      </c>
      <c r="C55" s="160"/>
      <c r="D55" s="160"/>
      <c r="E55" s="160"/>
      <c r="F55" s="361"/>
      <c r="G55" s="362"/>
    </row>
    <row r="56" s="130" customFormat="1" ht="23.1" customHeight="1" spans="1:7">
      <c r="A56" s="189" t="s">
        <v>207</v>
      </c>
      <c r="B56" s="189" t="s">
        <v>208</v>
      </c>
      <c r="C56" s="160">
        <v>18</v>
      </c>
      <c r="D56" s="160">
        <v>8</v>
      </c>
      <c r="E56" s="160">
        <v>10</v>
      </c>
      <c r="F56" s="361">
        <f>IF(ISERROR(E56/C56),,E56/C56)</f>
        <v>0.555555555555556</v>
      </c>
      <c r="G56" s="362">
        <f>E56/D56*100%</f>
        <v>1.25</v>
      </c>
    </row>
    <row r="57" s="130" customFormat="1" ht="23.1" customHeight="1" spans="1:7">
      <c r="A57" s="189" t="s">
        <v>209</v>
      </c>
      <c r="B57" s="189" t="s">
        <v>210</v>
      </c>
      <c r="C57" s="160"/>
      <c r="D57" s="160"/>
      <c r="E57" s="160"/>
      <c r="F57" s="361"/>
      <c r="G57" s="362"/>
    </row>
    <row r="58" s="130" customFormat="1" ht="23.1" customHeight="1" spans="1:7">
      <c r="A58" s="189" t="s">
        <v>211</v>
      </c>
      <c r="B58" s="189" t="s">
        <v>212</v>
      </c>
      <c r="C58" s="160">
        <v>50</v>
      </c>
      <c r="D58" s="160">
        <v>25</v>
      </c>
      <c r="E58" s="160"/>
      <c r="F58" s="361">
        <f>IF(ISERROR(E58/C58),,E58/C58)</f>
        <v>0</v>
      </c>
      <c r="G58" s="362">
        <f>E58/D58*100%</f>
        <v>0</v>
      </c>
    </row>
    <row r="59" s="130" customFormat="1" ht="23.1" customHeight="1" spans="1:7">
      <c r="A59" s="189" t="s">
        <v>213</v>
      </c>
      <c r="B59" s="189" t="s">
        <v>214</v>
      </c>
      <c r="C59" s="160">
        <v>7</v>
      </c>
      <c r="D59" s="160">
        <v>23</v>
      </c>
      <c r="E59" s="160">
        <v>15</v>
      </c>
      <c r="F59" s="361">
        <f>IF(ISERROR(E59/C59),,E59/C59)</f>
        <v>2.14285714285714</v>
      </c>
      <c r="G59" s="362">
        <f>E59/D59*100%</f>
        <v>0.652173913043478</v>
      </c>
    </row>
    <row r="60" s="130" customFormat="1" ht="23.1" customHeight="1" spans="1:7">
      <c r="A60" s="189" t="s">
        <v>215</v>
      </c>
      <c r="B60" s="189" t="s">
        <v>147</v>
      </c>
      <c r="C60" s="160"/>
      <c r="D60" s="160"/>
      <c r="E60" s="160"/>
      <c r="F60" s="361"/>
      <c r="G60" s="362"/>
    </row>
    <row r="61" s="130" customFormat="1" ht="23.1" customHeight="1" spans="1:7">
      <c r="A61" s="189" t="s">
        <v>216</v>
      </c>
      <c r="B61" s="189" t="s">
        <v>217</v>
      </c>
      <c r="C61" s="160">
        <v>37</v>
      </c>
      <c r="D61" s="160">
        <v>12</v>
      </c>
      <c r="E61" s="160">
        <v>25</v>
      </c>
      <c r="F61" s="361">
        <f>IF(ISERROR(E61/C61),,E61/C61)</f>
        <v>0.675675675675676</v>
      </c>
      <c r="G61" s="362">
        <f>E61/D61*100%</f>
        <v>2.08333333333333</v>
      </c>
    </row>
    <row r="62" s="130" customFormat="1" ht="23.1" customHeight="1" spans="1:7">
      <c r="A62" s="157" t="s">
        <v>218</v>
      </c>
      <c r="B62" s="363" t="s">
        <v>219</v>
      </c>
      <c r="C62" s="158">
        <f>SUM(C63:C72)</f>
        <v>4814</v>
      </c>
      <c r="D62" s="158">
        <f>SUM(D63:D72)</f>
        <v>1542</v>
      </c>
      <c r="E62" s="158">
        <f>SUM(E63:E72)</f>
        <v>4545</v>
      </c>
      <c r="F62" s="361">
        <f>IF(ISERROR(E62/C62),,E62/C62)</f>
        <v>0.944121312837557</v>
      </c>
      <c r="G62" s="362">
        <f>E62/D62*100%</f>
        <v>2.94747081712062</v>
      </c>
    </row>
    <row r="63" s="130" customFormat="1" ht="23.1" customHeight="1" spans="1:7">
      <c r="A63" s="189" t="s">
        <v>220</v>
      </c>
      <c r="B63" s="189" t="s">
        <v>129</v>
      </c>
      <c r="C63" s="160">
        <v>1692</v>
      </c>
      <c r="D63" s="160">
        <v>701</v>
      </c>
      <c r="E63" s="160">
        <v>1806</v>
      </c>
      <c r="F63" s="361">
        <f>IF(ISERROR(E63/C63),,E63/C63)</f>
        <v>1.06737588652482</v>
      </c>
      <c r="G63" s="362">
        <f>E63/D63*100%</f>
        <v>2.57631954350927</v>
      </c>
    </row>
    <row r="64" s="130" customFormat="1" ht="23.1" customHeight="1" spans="1:7">
      <c r="A64" s="189" t="s">
        <v>221</v>
      </c>
      <c r="B64" s="189" t="s">
        <v>131</v>
      </c>
      <c r="C64" s="160"/>
      <c r="D64" s="160"/>
      <c r="E64" s="160"/>
      <c r="F64" s="361"/>
      <c r="G64" s="362"/>
    </row>
    <row r="65" s="130" customFormat="1" ht="23.1" customHeight="1" spans="1:7">
      <c r="A65" s="189" t="s">
        <v>222</v>
      </c>
      <c r="B65" s="189" t="s">
        <v>133</v>
      </c>
      <c r="C65" s="160"/>
      <c r="D65" s="160"/>
      <c r="E65" s="160"/>
      <c r="F65" s="361"/>
      <c r="G65" s="362"/>
    </row>
    <row r="66" s="130" customFormat="1" ht="23.1" customHeight="1" spans="1:7">
      <c r="A66" s="189" t="s">
        <v>223</v>
      </c>
      <c r="B66" s="189" t="s">
        <v>224</v>
      </c>
      <c r="C66" s="160"/>
      <c r="D66" s="160"/>
      <c r="E66" s="160"/>
      <c r="F66" s="361"/>
      <c r="G66" s="362"/>
    </row>
    <row r="67" s="130" customFormat="1" ht="23.1" customHeight="1" spans="1:7">
      <c r="A67" s="189" t="s">
        <v>225</v>
      </c>
      <c r="B67" s="189" t="s">
        <v>226</v>
      </c>
      <c r="C67" s="160"/>
      <c r="D67" s="160"/>
      <c r="E67" s="160"/>
      <c r="F67" s="361"/>
      <c r="G67" s="362"/>
    </row>
    <row r="68" s="130" customFormat="1" ht="23.1" customHeight="1" spans="1:7">
      <c r="A68" s="189" t="s">
        <v>227</v>
      </c>
      <c r="B68" s="189" t="s">
        <v>228</v>
      </c>
      <c r="C68" s="160"/>
      <c r="D68" s="160"/>
      <c r="E68" s="160"/>
      <c r="F68" s="361"/>
      <c r="G68" s="362"/>
    </row>
    <row r="69" s="130" customFormat="1" ht="23.1" customHeight="1" spans="1:7">
      <c r="A69" s="189" t="s">
        <v>229</v>
      </c>
      <c r="B69" s="189" t="s">
        <v>230</v>
      </c>
      <c r="C69" s="160">
        <v>65</v>
      </c>
      <c r="D69" s="160">
        <v>65</v>
      </c>
      <c r="E69" s="160">
        <v>55</v>
      </c>
      <c r="F69" s="361">
        <f>IF(ISERROR(E69/C69),,E69/C69)</f>
        <v>0.846153846153846</v>
      </c>
      <c r="G69" s="362">
        <f>E69/D69*100%</f>
        <v>0.846153846153846</v>
      </c>
    </row>
    <row r="70" s="130" customFormat="1" ht="23.1" customHeight="1" spans="1:7">
      <c r="A70" s="189" t="s">
        <v>231</v>
      </c>
      <c r="B70" s="189" t="s">
        <v>232</v>
      </c>
      <c r="C70" s="160"/>
      <c r="D70" s="160"/>
      <c r="E70" s="160"/>
      <c r="F70" s="361"/>
      <c r="G70" s="362"/>
    </row>
    <row r="71" s="130" customFormat="1" ht="23.1" customHeight="1" spans="1:7">
      <c r="A71" s="189" t="s">
        <v>233</v>
      </c>
      <c r="B71" s="189" t="s">
        <v>147</v>
      </c>
      <c r="C71" s="160"/>
      <c r="D71" s="160"/>
      <c r="E71" s="160"/>
      <c r="F71" s="361"/>
      <c r="G71" s="362"/>
    </row>
    <row r="72" s="130" customFormat="1" ht="23.1" customHeight="1" spans="1:7">
      <c r="A72" s="189" t="s">
        <v>234</v>
      </c>
      <c r="B72" s="189" t="s">
        <v>235</v>
      </c>
      <c r="C72" s="160">
        <v>3057</v>
      </c>
      <c r="D72" s="160">
        <v>776</v>
      </c>
      <c r="E72" s="160">
        <v>2684</v>
      </c>
      <c r="F72" s="361">
        <f>IF(ISERROR(E72/C72),,E72/C72)</f>
        <v>0.877984952567877</v>
      </c>
      <c r="G72" s="362">
        <f>E72/D72*100%</f>
        <v>3.45876288659794</v>
      </c>
    </row>
    <row r="73" s="130" customFormat="1" ht="23.1" customHeight="1" spans="1:7">
      <c r="A73" s="157" t="s">
        <v>236</v>
      </c>
      <c r="B73" s="363" t="s">
        <v>237</v>
      </c>
      <c r="C73" s="158">
        <f>SUM(C74:C80)</f>
        <v>380</v>
      </c>
      <c r="D73" s="158">
        <f>SUM(D74:D80)</f>
        <v>340</v>
      </c>
      <c r="E73" s="158">
        <f>SUM(E74:E80)</f>
        <v>325</v>
      </c>
      <c r="F73" s="361">
        <f>IF(ISERROR(E73/C73),,E73/C73)</f>
        <v>0.855263157894737</v>
      </c>
      <c r="G73" s="362">
        <f>E73/D73*100%</f>
        <v>0.955882352941177</v>
      </c>
    </row>
    <row r="74" s="130" customFormat="1" ht="23.1" customHeight="1" spans="1:7">
      <c r="A74" s="189" t="s">
        <v>238</v>
      </c>
      <c r="B74" s="189" t="s">
        <v>129</v>
      </c>
      <c r="C74" s="160"/>
      <c r="D74" s="160"/>
      <c r="E74" s="160">
        <v>325</v>
      </c>
      <c r="F74" s="361">
        <f>IF(ISERROR(E74/C74),,E74/C74)</f>
        <v>0</v>
      </c>
      <c r="G74" s="362"/>
    </row>
    <row r="75" s="130" customFormat="1" ht="23.1" customHeight="1" spans="1:7">
      <c r="A75" s="189" t="s">
        <v>239</v>
      </c>
      <c r="B75" s="189" t="s">
        <v>131</v>
      </c>
      <c r="C75" s="160"/>
      <c r="D75" s="160"/>
      <c r="E75" s="160"/>
      <c r="F75" s="361"/>
      <c r="G75" s="362"/>
    </row>
    <row r="76" s="130" customFormat="1" ht="23.1" customHeight="1" spans="1:7">
      <c r="A76" s="189" t="s">
        <v>240</v>
      </c>
      <c r="B76" s="189" t="s">
        <v>133</v>
      </c>
      <c r="C76" s="160"/>
      <c r="D76" s="160"/>
      <c r="E76" s="160"/>
      <c r="F76" s="361"/>
      <c r="G76" s="362"/>
    </row>
    <row r="77" s="130" customFormat="1" ht="23.1" customHeight="1" spans="1:7">
      <c r="A77" s="189" t="s">
        <v>241</v>
      </c>
      <c r="B77" s="189" t="s">
        <v>230</v>
      </c>
      <c r="C77" s="160"/>
      <c r="D77" s="160"/>
      <c r="E77" s="160"/>
      <c r="F77" s="361"/>
      <c r="G77" s="362"/>
    </row>
    <row r="78" s="130" customFormat="1" ht="23.1" customHeight="1" spans="1:7">
      <c r="A78" s="189" t="s">
        <v>242</v>
      </c>
      <c r="B78" s="189" t="s">
        <v>243</v>
      </c>
      <c r="C78" s="160"/>
      <c r="D78" s="160"/>
      <c r="E78" s="160"/>
      <c r="F78" s="361"/>
      <c r="G78" s="362"/>
    </row>
    <row r="79" s="130" customFormat="1" ht="23.1" customHeight="1" spans="1:7">
      <c r="A79" s="189" t="s">
        <v>244</v>
      </c>
      <c r="B79" s="189" t="s">
        <v>147</v>
      </c>
      <c r="C79" s="160"/>
      <c r="D79" s="160"/>
      <c r="E79" s="160"/>
      <c r="F79" s="361"/>
      <c r="G79" s="362"/>
    </row>
    <row r="80" s="130" customFormat="1" ht="23.1" customHeight="1" spans="1:7">
      <c r="A80" s="189" t="s">
        <v>245</v>
      </c>
      <c r="B80" s="189" t="s">
        <v>246</v>
      </c>
      <c r="C80" s="160">
        <v>380</v>
      </c>
      <c r="D80" s="160">
        <v>340</v>
      </c>
      <c r="E80" s="160"/>
      <c r="F80" s="361">
        <f>IF(ISERROR(E80/C80),,E80/C80)</f>
        <v>0</v>
      </c>
      <c r="G80" s="362">
        <f>E80/D80*100%</f>
        <v>0</v>
      </c>
    </row>
    <row r="81" s="130" customFormat="1" ht="23.1" customHeight="1" spans="1:7">
      <c r="A81" s="157" t="s">
        <v>247</v>
      </c>
      <c r="B81" s="363" t="s">
        <v>248</v>
      </c>
      <c r="C81" s="158">
        <f>SUM(C82:C89)</f>
        <v>0</v>
      </c>
      <c r="D81" s="158">
        <f>SUM(D82:D89)</f>
        <v>0</v>
      </c>
      <c r="E81" s="158">
        <f>SUM(E82:E89)</f>
        <v>0</v>
      </c>
      <c r="F81" s="361">
        <f>IF(ISERROR(E81/C81),,E81/C81)</f>
        <v>0</v>
      </c>
      <c r="G81" s="362"/>
    </row>
    <row r="82" s="130" customFormat="1" ht="23.1" customHeight="1" spans="1:7">
      <c r="A82" s="189" t="s">
        <v>249</v>
      </c>
      <c r="B82" s="189" t="s">
        <v>129</v>
      </c>
      <c r="C82" s="160"/>
      <c r="D82" s="160"/>
      <c r="E82" s="160"/>
      <c r="F82" s="361"/>
      <c r="G82" s="362"/>
    </row>
    <row r="83" s="130" customFormat="1" ht="23.1" customHeight="1" spans="1:7">
      <c r="A83" s="189" t="s">
        <v>250</v>
      </c>
      <c r="B83" s="189" t="s">
        <v>131</v>
      </c>
      <c r="C83" s="160"/>
      <c r="D83" s="160"/>
      <c r="E83" s="160"/>
      <c r="F83" s="361"/>
      <c r="G83" s="362"/>
    </row>
    <row r="84" s="130" customFormat="1" ht="23.1" customHeight="1" spans="1:7">
      <c r="A84" s="189" t="s">
        <v>251</v>
      </c>
      <c r="B84" s="189" t="s">
        <v>133</v>
      </c>
      <c r="C84" s="160"/>
      <c r="D84" s="160"/>
      <c r="E84" s="160"/>
      <c r="F84" s="361"/>
      <c r="G84" s="362"/>
    </row>
    <row r="85" s="130" customFormat="1" ht="23.1" customHeight="1" spans="1:7">
      <c r="A85" s="189" t="s">
        <v>252</v>
      </c>
      <c r="B85" s="189" t="s">
        <v>253</v>
      </c>
      <c r="C85" s="160"/>
      <c r="D85" s="160"/>
      <c r="E85" s="160"/>
      <c r="F85" s="361"/>
      <c r="G85" s="362"/>
    </row>
    <row r="86" s="130" customFormat="1" ht="23.1" customHeight="1" spans="1:7">
      <c r="A86" s="189" t="s">
        <v>254</v>
      </c>
      <c r="B86" s="189" t="s">
        <v>255</v>
      </c>
      <c r="C86" s="160"/>
      <c r="D86" s="160"/>
      <c r="E86" s="160"/>
      <c r="F86" s="361"/>
      <c r="G86" s="362"/>
    </row>
    <row r="87" s="130" customFormat="1" ht="23.1" customHeight="1" spans="1:7">
      <c r="A87" s="189" t="s">
        <v>256</v>
      </c>
      <c r="B87" s="189" t="s">
        <v>230</v>
      </c>
      <c r="C87" s="160"/>
      <c r="D87" s="160"/>
      <c r="E87" s="160"/>
      <c r="F87" s="361"/>
      <c r="G87" s="362"/>
    </row>
    <row r="88" s="130" customFormat="1" ht="23.1" customHeight="1" spans="1:7">
      <c r="A88" s="189" t="s">
        <v>257</v>
      </c>
      <c r="B88" s="189" t="s">
        <v>147</v>
      </c>
      <c r="C88" s="160"/>
      <c r="D88" s="160"/>
      <c r="E88" s="160"/>
      <c r="F88" s="361"/>
      <c r="G88" s="362"/>
    </row>
    <row r="89" s="130" customFormat="1" ht="23.1" customHeight="1" spans="1:7">
      <c r="A89" s="189" t="s">
        <v>258</v>
      </c>
      <c r="B89" s="189" t="s">
        <v>259</v>
      </c>
      <c r="C89" s="160"/>
      <c r="D89" s="160"/>
      <c r="E89" s="160"/>
      <c r="F89" s="361"/>
      <c r="G89" s="362"/>
    </row>
    <row r="90" s="130" customFormat="1" ht="23.1" customHeight="1" spans="1:7">
      <c r="A90" s="157" t="s">
        <v>260</v>
      </c>
      <c r="B90" s="363" t="s">
        <v>261</v>
      </c>
      <c r="C90" s="158">
        <f>SUM(C91:C102)</f>
        <v>0</v>
      </c>
      <c r="D90" s="158">
        <f>SUM(D91:D102)</f>
        <v>0</v>
      </c>
      <c r="E90" s="158">
        <f>SUM(E91:E102)</f>
        <v>0</v>
      </c>
      <c r="F90" s="361">
        <f>IF(ISERROR(E90/C90),,E90/C90)</f>
        <v>0</v>
      </c>
      <c r="G90" s="362"/>
    </row>
    <row r="91" s="130" customFormat="1" ht="23.1" customHeight="1" spans="1:7">
      <c r="A91" s="189" t="s">
        <v>262</v>
      </c>
      <c r="B91" s="189" t="s">
        <v>129</v>
      </c>
      <c r="C91" s="160"/>
      <c r="D91" s="160"/>
      <c r="E91" s="160"/>
      <c r="F91" s="361"/>
      <c r="G91" s="362"/>
    </row>
    <row r="92" s="130" customFormat="1" ht="23.1" customHeight="1" spans="1:7">
      <c r="A92" s="189" t="s">
        <v>263</v>
      </c>
      <c r="B92" s="189" t="s">
        <v>131</v>
      </c>
      <c r="C92" s="160"/>
      <c r="D92" s="160"/>
      <c r="E92" s="160"/>
      <c r="F92" s="361"/>
      <c r="G92" s="362"/>
    </row>
    <row r="93" s="130" customFormat="1" ht="23.1" customHeight="1" spans="1:7">
      <c r="A93" s="189" t="s">
        <v>264</v>
      </c>
      <c r="B93" s="189" t="s">
        <v>133</v>
      </c>
      <c r="C93" s="160"/>
      <c r="D93" s="160"/>
      <c r="E93" s="160"/>
      <c r="F93" s="361"/>
      <c r="G93" s="362"/>
    </row>
    <row r="94" s="130" customFormat="1" ht="23.1" customHeight="1" spans="1:7">
      <c r="A94" s="189" t="s">
        <v>265</v>
      </c>
      <c r="B94" s="189" t="s">
        <v>266</v>
      </c>
      <c r="C94" s="160"/>
      <c r="D94" s="160"/>
      <c r="E94" s="160"/>
      <c r="F94" s="361"/>
      <c r="G94" s="362"/>
    </row>
    <row r="95" s="130" customFormat="1" ht="23.1" customHeight="1" spans="1:7">
      <c r="A95" s="189" t="s">
        <v>267</v>
      </c>
      <c r="B95" s="189" t="s">
        <v>268</v>
      </c>
      <c r="C95" s="160"/>
      <c r="D95" s="160"/>
      <c r="E95" s="160"/>
      <c r="F95" s="361"/>
      <c r="G95" s="362"/>
    </row>
    <row r="96" s="130" customFormat="1" ht="23.1" customHeight="1" spans="1:7">
      <c r="A96" s="189" t="s">
        <v>269</v>
      </c>
      <c r="B96" s="189" t="s">
        <v>230</v>
      </c>
      <c r="C96" s="160"/>
      <c r="D96" s="160"/>
      <c r="E96" s="160"/>
      <c r="F96" s="361"/>
      <c r="G96" s="362"/>
    </row>
    <row r="97" s="130" customFormat="1" ht="23.1" customHeight="1" spans="1:7">
      <c r="A97" s="189" t="s">
        <v>270</v>
      </c>
      <c r="B97" s="189" t="s">
        <v>271</v>
      </c>
      <c r="C97" s="160"/>
      <c r="D97" s="160"/>
      <c r="E97" s="160"/>
      <c r="F97" s="361"/>
      <c r="G97" s="362"/>
    </row>
    <row r="98" s="130" customFormat="1" ht="23.1" customHeight="1" spans="1:7">
      <c r="A98" s="189" t="s">
        <v>272</v>
      </c>
      <c r="B98" s="189" t="s">
        <v>273</v>
      </c>
      <c r="C98" s="160"/>
      <c r="D98" s="160"/>
      <c r="E98" s="160"/>
      <c r="F98" s="361"/>
      <c r="G98" s="362"/>
    </row>
    <row r="99" s="130" customFormat="1" ht="23.1" customHeight="1" spans="1:7">
      <c r="A99" s="189" t="s">
        <v>274</v>
      </c>
      <c r="B99" s="189" t="s">
        <v>275</v>
      </c>
      <c r="C99" s="160"/>
      <c r="D99" s="160"/>
      <c r="E99" s="160"/>
      <c r="F99" s="361"/>
      <c r="G99" s="362"/>
    </row>
    <row r="100" s="130" customFormat="1" ht="23.1" customHeight="1" spans="1:7">
      <c r="A100" s="189" t="s">
        <v>276</v>
      </c>
      <c r="B100" s="189" t="s">
        <v>277</v>
      </c>
      <c r="C100" s="160"/>
      <c r="D100" s="160"/>
      <c r="E100" s="160"/>
      <c r="F100" s="361"/>
      <c r="G100" s="362"/>
    </row>
    <row r="101" s="130" customFormat="1" ht="23.1" customHeight="1" spans="1:7">
      <c r="A101" s="189" t="s">
        <v>278</v>
      </c>
      <c r="B101" s="189" t="s">
        <v>147</v>
      </c>
      <c r="C101" s="160"/>
      <c r="D101" s="160"/>
      <c r="E101" s="160"/>
      <c r="F101" s="361"/>
      <c r="G101" s="362"/>
    </row>
    <row r="102" s="130" customFormat="1" ht="23.1" customHeight="1" spans="1:7">
      <c r="A102" s="189" t="s">
        <v>279</v>
      </c>
      <c r="B102" s="189" t="s">
        <v>280</v>
      </c>
      <c r="C102" s="160"/>
      <c r="D102" s="160"/>
      <c r="E102" s="160"/>
      <c r="F102" s="361"/>
      <c r="G102" s="362"/>
    </row>
    <row r="103" s="130" customFormat="1" ht="23.1" customHeight="1" spans="1:7">
      <c r="A103" s="157" t="s">
        <v>281</v>
      </c>
      <c r="B103" s="363" t="s">
        <v>282</v>
      </c>
      <c r="C103" s="158">
        <f>SUM(C104:C111)</f>
        <v>1399</v>
      </c>
      <c r="D103" s="158">
        <f>SUM(D104:D111)</f>
        <v>1444</v>
      </c>
      <c r="E103" s="158">
        <f>SUM(E104:E111)</f>
        <v>1569</v>
      </c>
      <c r="F103" s="361">
        <f>IF(ISERROR(E103/C103),,E103/C103)</f>
        <v>1.12151536812009</v>
      </c>
      <c r="G103" s="362">
        <f>E103/D103*100%</f>
        <v>1.08656509695291</v>
      </c>
    </row>
    <row r="104" s="130" customFormat="1" ht="23.1" customHeight="1" spans="1:7">
      <c r="A104" s="189" t="s">
        <v>283</v>
      </c>
      <c r="B104" s="189" t="s">
        <v>129</v>
      </c>
      <c r="C104" s="160">
        <v>1089</v>
      </c>
      <c r="D104" s="160">
        <v>1175</v>
      </c>
      <c r="E104" s="160">
        <v>1229</v>
      </c>
      <c r="F104" s="361">
        <f>IF(ISERROR(E104/C104),,E104/C104)</f>
        <v>1.12855831037649</v>
      </c>
      <c r="G104" s="362">
        <f>E104/D104*100%</f>
        <v>1.04595744680851</v>
      </c>
    </row>
    <row r="105" s="130" customFormat="1" ht="23.1" customHeight="1" spans="1:7">
      <c r="A105" s="189" t="s">
        <v>284</v>
      </c>
      <c r="B105" s="189" t="s">
        <v>131</v>
      </c>
      <c r="C105" s="160"/>
      <c r="D105" s="160"/>
      <c r="E105" s="160"/>
      <c r="F105" s="361"/>
      <c r="G105" s="362"/>
    </row>
    <row r="106" s="130" customFormat="1" ht="23.1" customHeight="1" spans="1:7">
      <c r="A106" s="189" t="s">
        <v>285</v>
      </c>
      <c r="B106" s="189" t="s">
        <v>133</v>
      </c>
      <c r="C106" s="160"/>
      <c r="D106" s="160"/>
      <c r="E106" s="160"/>
      <c r="F106" s="361"/>
      <c r="G106" s="362"/>
    </row>
    <row r="107" s="130" customFormat="1" ht="23.1" customHeight="1" spans="1:7">
      <c r="A107" s="189" t="s">
        <v>286</v>
      </c>
      <c r="B107" s="189" t="s">
        <v>287</v>
      </c>
      <c r="C107" s="160"/>
      <c r="D107" s="160"/>
      <c r="E107" s="160"/>
      <c r="F107" s="361"/>
      <c r="G107" s="362"/>
    </row>
    <row r="108" s="130" customFormat="1" ht="23.1" customHeight="1" spans="1:7">
      <c r="A108" s="189" t="s">
        <v>288</v>
      </c>
      <c r="B108" s="189" t="s">
        <v>289</v>
      </c>
      <c r="C108" s="160"/>
      <c r="D108" s="160"/>
      <c r="E108" s="160"/>
      <c r="F108" s="361"/>
      <c r="G108" s="362"/>
    </row>
    <row r="109" s="130" customFormat="1" ht="23.1" customHeight="1" spans="1:7">
      <c r="A109" s="189" t="s">
        <v>290</v>
      </c>
      <c r="B109" s="189" t="s">
        <v>291</v>
      </c>
      <c r="C109" s="160"/>
      <c r="D109" s="160"/>
      <c r="E109" s="160"/>
      <c r="F109" s="361"/>
      <c r="G109" s="362"/>
    </row>
    <row r="110" s="130" customFormat="1" ht="23.1" customHeight="1" spans="1:7">
      <c r="A110" s="189" t="s">
        <v>292</v>
      </c>
      <c r="B110" s="189" t="s">
        <v>147</v>
      </c>
      <c r="C110" s="160"/>
      <c r="D110" s="160"/>
      <c r="E110" s="160"/>
      <c r="F110" s="361"/>
      <c r="G110" s="362"/>
    </row>
    <row r="111" s="130" customFormat="1" ht="23.1" customHeight="1" spans="1:7">
      <c r="A111" s="189" t="s">
        <v>293</v>
      </c>
      <c r="B111" s="189" t="s">
        <v>294</v>
      </c>
      <c r="C111" s="160">
        <v>310</v>
      </c>
      <c r="D111" s="160">
        <v>269</v>
      </c>
      <c r="E111" s="160">
        <v>340</v>
      </c>
      <c r="F111" s="361">
        <f>IF(ISERROR(E111/C111),,E111/C111)</f>
        <v>1.09677419354839</v>
      </c>
      <c r="G111" s="362">
        <f>E111/D111*100%</f>
        <v>1.2639405204461</v>
      </c>
    </row>
    <row r="112" s="130" customFormat="1" ht="23.1" customHeight="1" spans="1:7">
      <c r="A112" s="157" t="s">
        <v>295</v>
      </c>
      <c r="B112" s="363" t="s">
        <v>296</v>
      </c>
      <c r="C112" s="158">
        <f>SUM(C113:C122)</f>
        <v>332</v>
      </c>
      <c r="D112" s="158">
        <f>SUM(D113:D122)</f>
        <v>275</v>
      </c>
      <c r="E112" s="158">
        <f>SUM(E113:E122)</f>
        <v>324</v>
      </c>
      <c r="F112" s="361">
        <f>IF(ISERROR(E112/C112),,E112/C112)</f>
        <v>0.975903614457831</v>
      </c>
      <c r="G112" s="362">
        <f>E112/D112*100%</f>
        <v>1.17818181818182</v>
      </c>
    </row>
    <row r="113" s="130" customFormat="1" ht="23.1" customHeight="1" spans="1:7">
      <c r="A113" s="189" t="s">
        <v>297</v>
      </c>
      <c r="B113" s="189" t="s">
        <v>129</v>
      </c>
      <c r="C113" s="160">
        <v>232</v>
      </c>
      <c r="D113" s="160">
        <v>228</v>
      </c>
      <c r="E113" s="160">
        <v>224</v>
      </c>
      <c r="F113" s="361">
        <f>IF(ISERROR(E113/C113),,E113/C113)</f>
        <v>0.96551724137931</v>
      </c>
      <c r="G113" s="362">
        <f>E113/D113*100%</f>
        <v>0.982456140350877</v>
      </c>
    </row>
    <row r="114" s="130" customFormat="1" ht="23.1" customHeight="1" spans="1:7">
      <c r="A114" s="189" t="s">
        <v>298</v>
      </c>
      <c r="B114" s="189" t="s">
        <v>131</v>
      </c>
      <c r="C114" s="160" t="s">
        <v>47</v>
      </c>
      <c r="D114" s="160" t="s">
        <v>47</v>
      </c>
      <c r="E114" s="160" t="s">
        <v>47</v>
      </c>
      <c r="F114" s="361"/>
      <c r="G114" s="362"/>
    </row>
    <row r="115" s="130" customFormat="1" ht="23.1" customHeight="1" spans="1:7">
      <c r="A115" s="189" t="s">
        <v>299</v>
      </c>
      <c r="B115" s="189" t="s">
        <v>133</v>
      </c>
      <c r="C115" s="160" t="s">
        <v>47</v>
      </c>
      <c r="D115" s="160" t="s">
        <v>47</v>
      </c>
      <c r="E115" s="160" t="s">
        <v>47</v>
      </c>
      <c r="F115" s="361"/>
      <c r="G115" s="362"/>
    </row>
    <row r="116" s="130" customFormat="1" ht="23.1" customHeight="1" spans="1:7">
      <c r="A116" s="189" t="s">
        <v>300</v>
      </c>
      <c r="B116" s="189" t="s">
        <v>301</v>
      </c>
      <c r="C116" s="160" t="s">
        <v>47</v>
      </c>
      <c r="D116" s="160" t="s">
        <v>47</v>
      </c>
      <c r="E116" s="160" t="s">
        <v>47</v>
      </c>
      <c r="F116" s="361"/>
      <c r="G116" s="362"/>
    </row>
    <row r="117" s="130" customFormat="1" ht="23.1" customHeight="1" spans="1:7">
      <c r="A117" s="189" t="s">
        <v>302</v>
      </c>
      <c r="B117" s="189" t="s">
        <v>303</v>
      </c>
      <c r="C117" s="160"/>
      <c r="D117" s="160" t="s">
        <v>47</v>
      </c>
      <c r="E117" s="160" t="s">
        <v>47</v>
      </c>
      <c r="F117" s="361"/>
      <c r="G117" s="362"/>
    </row>
    <row r="118" s="130" customFormat="1" ht="23.1" customHeight="1" spans="1:7">
      <c r="A118" s="189" t="s">
        <v>304</v>
      </c>
      <c r="B118" s="189" t="s">
        <v>305</v>
      </c>
      <c r="C118" s="160" t="s">
        <v>47</v>
      </c>
      <c r="D118" s="160" t="s">
        <v>47</v>
      </c>
      <c r="E118" s="160" t="s">
        <v>47</v>
      </c>
      <c r="F118" s="361"/>
      <c r="G118" s="362"/>
    </row>
    <row r="119" s="130" customFormat="1" ht="23.1" customHeight="1" spans="1:7">
      <c r="A119" s="189" t="s">
        <v>306</v>
      </c>
      <c r="B119" s="189" t="s">
        <v>307</v>
      </c>
      <c r="C119" s="160" t="s">
        <v>47</v>
      </c>
      <c r="D119" s="160" t="s">
        <v>47</v>
      </c>
      <c r="E119" s="160" t="s">
        <v>47</v>
      </c>
      <c r="F119" s="361"/>
      <c r="G119" s="362"/>
    </row>
    <row r="120" s="130" customFormat="1" ht="23.1" customHeight="1" spans="1:7">
      <c r="A120" s="189" t="s">
        <v>308</v>
      </c>
      <c r="B120" s="189" t="s">
        <v>309</v>
      </c>
      <c r="C120" s="160">
        <v>100</v>
      </c>
      <c r="D120" s="160">
        <v>47</v>
      </c>
      <c r="E120" s="160">
        <v>100</v>
      </c>
      <c r="F120" s="361">
        <f>IF(ISERROR(E120/C120),,E120/C120)</f>
        <v>1</v>
      </c>
      <c r="G120" s="362">
        <f>E120/D120*100%</f>
        <v>2.12765957446808</v>
      </c>
    </row>
    <row r="121" s="130" customFormat="1" ht="23.1" customHeight="1" spans="1:7">
      <c r="A121" s="189" t="s">
        <v>310</v>
      </c>
      <c r="B121" s="189" t="s">
        <v>147</v>
      </c>
      <c r="C121" s="160" t="s">
        <v>47</v>
      </c>
      <c r="D121" s="160" t="s">
        <v>47</v>
      </c>
      <c r="E121" s="160" t="s">
        <v>47</v>
      </c>
      <c r="F121" s="361"/>
      <c r="G121" s="362"/>
    </row>
    <row r="122" s="130" customFormat="1" ht="23.1" customHeight="1" spans="1:7">
      <c r="A122" s="189" t="s">
        <v>311</v>
      </c>
      <c r="B122" s="189" t="s">
        <v>312</v>
      </c>
      <c r="C122" s="160" t="s">
        <v>47</v>
      </c>
      <c r="D122" s="160" t="s">
        <v>47</v>
      </c>
      <c r="E122" s="160" t="s">
        <v>47</v>
      </c>
      <c r="F122" s="361"/>
      <c r="G122" s="362"/>
    </row>
    <row r="123" s="130" customFormat="1" ht="23.1" customHeight="1" spans="1:7">
      <c r="A123" s="157" t="s">
        <v>313</v>
      </c>
      <c r="B123" s="363" t="s">
        <v>314</v>
      </c>
      <c r="C123" s="158">
        <f>SUM(C124:C134)</f>
        <v>0</v>
      </c>
      <c r="D123" s="158">
        <f>SUM(D124:D134)</f>
        <v>0</v>
      </c>
      <c r="E123" s="158">
        <f>SUM(E124:E134)</f>
        <v>0</v>
      </c>
      <c r="F123" s="361">
        <f>IF(ISERROR(E123/C123),,E123/C123)</f>
        <v>0</v>
      </c>
      <c r="G123" s="362"/>
    </row>
    <row r="124" s="130" customFormat="1" ht="23.1" customHeight="1" spans="1:7">
      <c r="A124" s="189" t="s">
        <v>315</v>
      </c>
      <c r="B124" s="189" t="s">
        <v>129</v>
      </c>
      <c r="C124" s="160"/>
      <c r="D124" s="160"/>
      <c r="E124" s="160"/>
      <c r="F124" s="361"/>
      <c r="G124" s="362"/>
    </row>
    <row r="125" s="130" customFormat="1" ht="23.1" customHeight="1" spans="1:7">
      <c r="A125" s="189" t="s">
        <v>316</v>
      </c>
      <c r="B125" s="189" t="s">
        <v>131</v>
      </c>
      <c r="C125" s="160"/>
      <c r="D125" s="160"/>
      <c r="E125" s="160"/>
      <c r="F125" s="361"/>
      <c r="G125" s="362"/>
    </row>
    <row r="126" s="130" customFormat="1" ht="23.1" customHeight="1" spans="1:7">
      <c r="A126" s="189" t="s">
        <v>317</v>
      </c>
      <c r="B126" s="189" t="s">
        <v>133</v>
      </c>
      <c r="C126" s="160"/>
      <c r="D126" s="160"/>
      <c r="E126" s="160"/>
      <c r="F126" s="361"/>
      <c r="G126" s="362"/>
    </row>
    <row r="127" s="130" customFormat="1" ht="23.1" customHeight="1" spans="1:7">
      <c r="A127" s="189" t="s">
        <v>318</v>
      </c>
      <c r="B127" s="189" t="s">
        <v>319</v>
      </c>
      <c r="C127" s="160"/>
      <c r="D127" s="160"/>
      <c r="E127" s="160"/>
      <c r="F127" s="361"/>
      <c r="G127" s="362"/>
    </row>
    <row r="128" s="130" customFormat="1" ht="23.1" customHeight="1" spans="1:7">
      <c r="A128" s="189" t="s">
        <v>320</v>
      </c>
      <c r="B128" s="189" t="s">
        <v>321</v>
      </c>
      <c r="C128" s="160"/>
      <c r="D128" s="160"/>
      <c r="E128" s="160"/>
      <c r="F128" s="361"/>
      <c r="G128" s="362"/>
    </row>
    <row r="129" s="130" customFormat="1" ht="23.1" customHeight="1" spans="1:7">
      <c r="A129" s="189" t="s">
        <v>322</v>
      </c>
      <c r="B129" s="189" t="s">
        <v>323</v>
      </c>
      <c r="C129" s="160"/>
      <c r="D129" s="160"/>
      <c r="E129" s="160"/>
      <c r="F129" s="361"/>
      <c r="G129" s="362"/>
    </row>
    <row r="130" s="130" customFormat="1" ht="23.1" customHeight="1" spans="1:7">
      <c r="A130" s="189" t="s">
        <v>324</v>
      </c>
      <c r="B130" s="189" t="s">
        <v>325</v>
      </c>
      <c r="C130" s="160"/>
      <c r="D130" s="160"/>
      <c r="E130" s="160"/>
      <c r="F130" s="361"/>
      <c r="G130" s="362"/>
    </row>
    <row r="131" s="130" customFormat="1" ht="23.1" customHeight="1" spans="1:7">
      <c r="A131" s="189" t="s">
        <v>326</v>
      </c>
      <c r="B131" s="189" t="s">
        <v>327</v>
      </c>
      <c r="C131" s="160"/>
      <c r="D131" s="160"/>
      <c r="E131" s="160"/>
      <c r="F131" s="361"/>
      <c r="G131" s="362"/>
    </row>
    <row r="132" s="130" customFormat="1" ht="23.1" customHeight="1" spans="1:7">
      <c r="A132" s="189" t="s">
        <v>328</v>
      </c>
      <c r="B132" s="189" t="s">
        <v>329</v>
      </c>
      <c r="C132" s="160"/>
      <c r="D132" s="160"/>
      <c r="E132" s="160"/>
      <c r="F132" s="361"/>
      <c r="G132" s="362"/>
    </row>
    <row r="133" s="130" customFormat="1" ht="23.1" customHeight="1" spans="1:7">
      <c r="A133" s="189" t="s">
        <v>330</v>
      </c>
      <c r="B133" s="189" t="s">
        <v>147</v>
      </c>
      <c r="C133" s="160"/>
      <c r="D133" s="160"/>
      <c r="E133" s="160"/>
      <c r="F133" s="361"/>
      <c r="G133" s="362"/>
    </row>
    <row r="134" s="130" customFormat="1" ht="23.1" customHeight="1" spans="1:7">
      <c r="A134" s="189" t="s">
        <v>331</v>
      </c>
      <c r="B134" s="189" t="s">
        <v>332</v>
      </c>
      <c r="C134" s="160"/>
      <c r="D134" s="160"/>
      <c r="E134" s="160"/>
      <c r="F134" s="361"/>
      <c r="G134" s="362"/>
    </row>
    <row r="135" s="130" customFormat="1" ht="23.1" customHeight="1" spans="1:7">
      <c r="A135" s="157" t="s">
        <v>333</v>
      </c>
      <c r="B135" s="363" t="s">
        <v>334</v>
      </c>
      <c r="C135" s="158">
        <f>SUM(C136:C141)</f>
        <v>217</v>
      </c>
      <c r="D135" s="158">
        <f>SUM(D136:D141)</f>
        <v>119</v>
      </c>
      <c r="E135" s="158">
        <f>SUM(E136:E141)</f>
        <v>156</v>
      </c>
      <c r="F135" s="361">
        <f>IF(ISERROR(E135/C135),,E135/C135)</f>
        <v>0.71889400921659</v>
      </c>
      <c r="G135" s="362">
        <f>E135/D135*100%</f>
        <v>1.3109243697479</v>
      </c>
    </row>
    <row r="136" s="130" customFormat="1" ht="23.1" customHeight="1" spans="1:7">
      <c r="A136" s="189" t="s">
        <v>335</v>
      </c>
      <c r="B136" s="189" t="s">
        <v>129</v>
      </c>
      <c r="C136" s="160">
        <v>105</v>
      </c>
      <c r="D136" s="160">
        <v>99</v>
      </c>
      <c r="E136" s="160">
        <v>116</v>
      </c>
      <c r="F136" s="361">
        <f>IF(ISERROR(E136/C136),,E136/C136)</f>
        <v>1.1047619047619</v>
      </c>
      <c r="G136" s="362">
        <f>E136/D136*100%</f>
        <v>1.17171717171717</v>
      </c>
    </row>
    <row r="137" s="130" customFormat="1" ht="23.1" customHeight="1" spans="1:7">
      <c r="A137" s="189" t="s">
        <v>336</v>
      </c>
      <c r="B137" s="189" t="s">
        <v>131</v>
      </c>
      <c r="C137" s="160" t="s">
        <v>47</v>
      </c>
      <c r="D137" s="160" t="s">
        <v>47</v>
      </c>
      <c r="E137" s="160" t="s">
        <v>47</v>
      </c>
      <c r="F137" s="361"/>
      <c r="G137" s="362"/>
    </row>
    <row r="138" s="130" customFormat="1" ht="23.1" customHeight="1" spans="1:7">
      <c r="A138" s="189" t="s">
        <v>337</v>
      </c>
      <c r="B138" s="189" t="s">
        <v>133</v>
      </c>
      <c r="C138" s="160" t="s">
        <v>47</v>
      </c>
      <c r="D138" s="160" t="s">
        <v>47</v>
      </c>
      <c r="E138" s="160" t="s">
        <v>47</v>
      </c>
      <c r="F138" s="361"/>
      <c r="G138" s="362"/>
    </row>
    <row r="139" s="130" customFormat="1" ht="23.1" customHeight="1" spans="1:7">
      <c r="A139" s="189" t="s">
        <v>338</v>
      </c>
      <c r="B139" s="189" t="s">
        <v>339</v>
      </c>
      <c r="C139" s="160">
        <v>112</v>
      </c>
      <c r="D139" s="160">
        <v>20</v>
      </c>
      <c r="E139" s="160">
        <v>40</v>
      </c>
      <c r="F139" s="361">
        <f>IF(ISERROR(E139/C139),,E139/C139)</f>
        <v>0.357142857142857</v>
      </c>
      <c r="G139" s="362">
        <f>E139/D139*100%</f>
        <v>2</v>
      </c>
    </row>
    <row r="140" s="130" customFormat="1" ht="23.1" customHeight="1" spans="1:7">
      <c r="A140" s="189" t="s">
        <v>340</v>
      </c>
      <c r="B140" s="189" t="s">
        <v>147</v>
      </c>
      <c r="C140" s="160" t="s">
        <v>47</v>
      </c>
      <c r="D140" s="160" t="s">
        <v>47</v>
      </c>
      <c r="E140" s="160" t="s">
        <v>47</v>
      </c>
      <c r="F140" s="361"/>
      <c r="G140" s="362"/>
    </row>
    <row r="141" s="130" customFormat="1" ht="23.1" customHeight="1" spans="1:7">
      <c r="A141" s="189" t="s">
        <v>341</v>
      </c>
      <c r="B141" s="189" t="s">
        <v>342</v>
      </c>
      <c r="C141" s="160" t="s">
        <v>47</v>
      </c>
      <c r="D141" s="160" t="s">
        <v>47</v>
      </c>
      <c r="E141" s="160" t="s">
        <v>47</v>
      </c>
      <c r="F141" s="361"/>
      <c r="G141" s="362"/>
    </row>
    <row r="142" s="130" customFormat="1" ht="23.1" customHeight="1" spans="1:7">
      <c r="A142" s="157" t="s">
        <v>343</v>
      </c>
      <c r="B142" s="363" t="s">
        <v>344</v>
      </c>
      <c r="C142" s="158">
        <f>SUM(C143:C149)</f>
        <v>0</v>
      </c>
      <c r="D142" s="158">
        <f>SUM(D143:D149)</f>
        <v>0</v>
      </c>
      <c r="E142" s="158">
        <f>SUM(E143:E149)</f>
        <v>0</v>
      </c>
      <c r="F142" s="361">
        <f>IF(ISERROR(E142/C142),,E142/C142)</f>
        <v>0</v>
      </c>
      <c r="G142" s="362"/>
    </row>
    <row r="143" s="130" customFormat="1" ht="23.1" customHeight="1" spans="1:7">
      <c r="A143" s="189" t="s">
        <v>345</v>
      </c>
      <c r="B143" s="189" t="s">
        <v>129</v>
      </c>
      <c r="C143" s="160"/>
      <c r="D143" s="160"/>
      <c r="E143" s="160"/>
      <c r="F143" s="361"/>
      <c r="G143" s="362"/>
    </row>
    <row r="144" s="130" customFormat="1" ht="23.1" customHeight="1" spans="1:7">
      <c r="A144" s="189" t="s">
        <v>346</v>
      </c>
      <c r="B144" s="189" t="s">
        <v>131</v>
      </c>
      <c r="C144" s="160"/>
      <c r="D144" s="160"/>
      <c r="E144" s="160"/>
      <c r="F144" s="361"/>
      <c r="G144" s="362"/>
    </row>
    <row r="145" s="130" customFormat="1" ht="23.1" customHeight="1" spans="1:7">
      <c r="A145" s="189" t="s">
        <v>347</v>
      </c>
      <c r="B145" s="189" t="s">
        <v>133</v>
      </c>
      <c r="C145" s="160"/>
      <c r="D145" s="160"/>
      <c r="E145" s="160"/>
      <c r="F145" s="361"/>
      <c r="G145" s="362"/>
    </row>
    <row r="146" s="130" customFormat="1" ht="23.1" customHeight="1" spans="1:7">
      <c r="A146" s="189" t="s">
        <v>348</v>
      </c>
      <c r="B146" s="189" t="s">
        <v>349</v>
      </c>
      <c r="C146" s="160"/>
      <c r="D146" s="160"/>
      <c r="E146" s="160"/>
      <c r="F146" s="361"/>
      <c r="G146" s="362"/>
    </row>
    <row r="147" s="130" customFormat="1" ht="23.1" customHeight="1" spans="1:7">
      <c r="A147" s="189" t="s">
        <v>350</v>
      </c>
      <c r="B147" s="189" t="s">
        <v>351</v>
      </c>
      <c r="C147" s="160"/>
      <c r="D147" s="160"/>
      <c r="E147" s="160"/>
      <c r="F147" s="361"/>
      <c r="G147" s="362"/>
    </row>
    <row r="148" s="130" customFormat="1" ht="23.1" customHeight="1" spans="1:7">
      <c r="A148" s="189" t="s">
        <v>352</v>
      </c>
      <c r="B148" s="189" t="s">
        <v>147</v>
      </c>
      <c r="C148" s="160"/>
      <c r="D148" s="160"/>
      <c r="E148" s="160"/>
      <c r="F148" s="361"/>
      <c r="G148" s="362"/>
    </row>
    <row r="149" s="130" customFormat="1" ht="23.1" customHeight="1" spans="1:7">
      <c r="A149" s="189" t="s">
        <v>353</v>
      </c>
      <c r="B149" s="189" t="s">
        <v>354</v>
      </c>
      <c r="C149" s="160"/>
      <c r="D149" s="160"/>
      <c r="E149" s="160"/>
      <c r="F149" s="361"/>
      <c r="G149" s="362"/>
    </row>
    <row r="150" s="130" customFormat="1" ht="23.1" customHeight="1" spans="1:7">
      <c r="A150" s="157" t="s">
        <v>355</v>
      </c>
      <c r="B150" s="363" t="s">
        <v>356</v>
      </c>
      <c r="C150" s="158">
        <f>SUM(C151:C155)</f>
        <v>186</v>
      </c>
      <c r="D150" s="158">
        <f>SUM(D151:D155)</f>
        <v>160</v>
      </c>
      <c r="E150" s="158">
        <f>SUM(E151:E155)</f>
        <v>197</v>
      </c>
      <c r="F150" s="361">
        <f>IF(ISERROR(E150/C150),,E150/C150)</f>
        <v>1.05913978494624</v>
      </c>
      <c r="G150" s="362">
        <f>E150/D150*100%</f>
        <v>1.23125</v>
      </c>
    </row>
    <row r="151" s="130" customFormat="1" ht="23.1" customHeight="1" spans="1:7">
      <c r="A151" s="189" t="s">
        <v>357</v>
      </c>
      <c r="B151" s="189" t="s">
        <v>129</v>
      </c>
      <c r="C151" s="160">
        <v>103</v>
      </c>
      <c r="D151" s="160">
        <v>118</v>
      </c>
      <c r="E151" s="160">
        <v>130</v>
      </c>
      <c r="F151" s="361">
        <f>IF(ISERROR(E151/C151),,E151/C151)</f>
        <v>1.2621359223301</v>
      </c>
      <c r="G151" s="362">
        <f>E151/D151*100%</f>
        <v>1.10169491525424</v>
      </c>
    </row>
    <row r="152" s="130" customFormat="1" ht="23.1" customHeight="1" spans="1:7">
      <c r="A152" s="189" t="s">
        <v>358</v>
      </c>
      <c r="B152" s="189" t="s">
        <v>131</v>
      </c>
      <c r="C152" s="160" t="s">
        <v>47</v>
      </c>
      <c r="D152" s="160" t="s">
        <v>47</v>
      </c>
      <c r="E152" s="160" t="s">
        <v>47</v>
      </c>
      <c r="F152" s="361"/>
      <c r="G152" s="362"/>
    </row>
    <row r="153" s="130" customFormat="1" ht="23.1" customHeight="1" spans="1:7">
      <c r="A153" s="189" t="s">
        <v>359</v>
      </c>
      <c r="B153" s="189" t="s">
        <v>133</v>
      </c>
      <c r="C153" s="160" t="s">
        <v>47</v>
      </c>
      <c r="D153" s="160" t="s">
        <v>47</v>
      </c>
      <c r="E153" s="160" t="s">
        <v>47</v>
      </c>
      <c r="F153" s="361"/>
      <c r="G153" s="362"/>
    </row>
    <row r="154" s="130" customFormat="1" ht="23.1" customHeight="1" spans="1:7">
      <c r="A154" s="189" t="s">
        <v>360</v>
      </c>
      <c r="B154" s="189" t="s">
        <v>361</v>
      </c>
      <c r="C154" s="160">
        <v>77</v>
      </c>
      <c r="D154" s="160">
        <v>42</v>
      </c>
      <c r="E154" s="160">
        <v>67</v>
      </c>
      <c r="F154" s="361">
        <f>IF(ISERROR(E154/C154),,E154/C154)</f>
        <v>0.87012987012987</v>
      </c>
      <c r="G154" s="362">
        <f>E154/D154*100%</f>
        <v>1.5952380952381</v>
      </c>
    </row>
    <row r="155" s="130" customFormat="1" ht="23.1" customHeight="1" spans="1:7">
      <c r="A155" s="189" t="s">
        <v>362</v>
      </c>
      <c r="B155" s="189" t="s">
        <v>363</v>
      </c>
      <c r="C155" s="160">
        <v>6</v>
      </c>
      <c r="D155" s="160" t="s">
        <v>47</v>
      </c>
      <c r="E155" s="160" t="s">
        <v>47</v>
      </c>
      <c r="F155" s="361">
        <f>IF(ISERROR(E155/C155),,E155/C155)</f>
        <v>0</v>
      </c>
      <c r="G155" s="362"/>
    </row>
    <row r="156" s="130" customFormat="1" ht="23.1" customHeight="1" spans="1:7">
      <c r="A156" s="157" t="s">
        <v>364</v>
      </c>
      <c r="B156" s="363" t="s">
        <v>365</v>
      </c>
      <c r="C156" s="158">
        <f>SUM(C157:C162)</f>
        <v>86</v>
      </c>
      <c r="D156" s="158">
        <f>SUM(D157:D162)</f>
        <v>85</v>
      </c>
      <c r="E156" s="158">
        <f>SUM(E157:E162)</f>
        <v>85</v>
      </c>
      <c r="F156" s="361">
        <f>IF(ISERROR(E156/C156),,E156/C156)</f>
        <v>0.988372093023256</v>
      </c>
      <c r="G156" s="362">
        <f>E156/D156*100%</f>
        <v>1</v>
      </c>
    </row>
    <row r="157" s="130" customFormat="1" ht="23.1" customHeight="1" spans="1:7">
      <c r="A157" s="189" t="s">
        <v>366</v>
      </c>
      <c r="B157" s="189" t="s">
        <v>129</v>
      </c>
      <c r="C157" s="160">
        <v>84</v>
      </c>
      <c r="D157" s="160">
        <v>84</v>
      </c>
      <c r="E157" s="160">
        <v>85</v>
      </c>
      <c r="F157" s="361">
        <f>IF(ISERROR(E157/C157),,E157/C157)</f>
        <v>1.01190476190476</v>
      </c>
      <c r="G157" s="362">
        <f>E157/D157*100%</f>
        <v>1.01190476190476</v>
      </c>
    </row>
    <row r="158" s="130" customFormat="1" ht="23.1" customHeight="1" spans="1:7">
      <c r="A158" s="189" t="s">
        <v>367</v>
      </c>
      <c r="B158" s="189" t="s">
        <v>131</v>
      </c>
      <c r="C158" s="160" t="s">
        <v>47</v>
      </c>
      <c r="D158" s="160" t="s">
        <v>47</v>
      </c>
      <c r="E158" s="160" t="s">
        <v>47</v>
      </c>
      <c r="F158" s="361"/>
      <c r="G158" s="362"/>
    </row>
    <row r="159" s="130" customFormat="1" ht="23.1" customHeight="1" spans="1:7">
      <c r="A159" s="189" t="s">
        <v>368</v>
      </c>
      <c r="B159" s="189" t="s">
        <v>133</v>
      </c>
      <c r="C159" s="160" t="s">
        <v>47</v>
      </c>
      <c r="D159" s="160" t="s">
        <v>47</v>
      </c>
      <c r="E159" s="160" t="s">
        <v>47</v>
      </c>
      <c r="F159" s="361"/>
      <c r="G159" s="362"/>
    </row>
    <row r="160" s="130" customFormat="1" ht="23.1" customHeight="1" spans="1:7">
      <c r="A160" s="189" t="s">
        <v>369</v>
      </c>
      <c r="B160" s="189" t="s">
        <v>160</v>
      </c>
      <c r="C160" s="160" t="s">
        <v>47</v>
      </c>
      <c r="D160" s="364" t="s">
        <v>47</v>
      </c>
      <c r="E160" s="364" t="s">
        <v>47</v>
      </c>
      <c r="F160" s="361"/>
      <c r="G160" s="362"/>
    </row>
    <row r="161" s="130" customFormat="1" ht="23.1" customHeight="1" spans="1:7">
      <c r="A161" s="189" t="s">
        <v>370</v>
      </c>
      <c r="B161" s="189" t="s">
        <v>147</v>
      </c>
      <c r="C161" s="160" t="s">
        <v>47</v>
      </c>
      <c r="D161" s="160" t="s">
        <v>47</v>
      </c>
      <c r="E161" s="160" t="s">
        <v>47</v>
      </c>
      <c r="F161" s="361"/>
      <c r="G161" s="362"/>
    </row>
    <row r="162" s="130" customFormat="1" ht="23.1" customHeight="1" spans="1:7">
      <c r="A162" s="189" t="s">
        <v>371</v>
      </c>
      <c r="B162" s="189" t="s">
        <v>372</v>
      </c>
      <c r="C162" s="160">
        <v>2</v>
      </c>
      <c r="D162" s="160">
        <v>1</v>
      </c>
      <c r="E162" s="160" t="s">
        <v>47</v>
      </c>
      <c r="F162" s="361">
        <f>IF(ISERROR(E162/C162),,E162/C162)</f>
        <v>0</v>
      </c>
      <c r="G162" s="362"/>
    </row>
    <row r="163" s="130" customFormat="1" ht="23.1" customHeight="1" spans="1:7">
      <c r="A163" s="157" t="s">
        <v>373</v>
      </c>
      <c r="B163" s="363" t="s">
        <v>374</v>
      </c>
      <c r="C163" s="158">
        <f>SUM(C164:C169)</f>
        <v>742</v>
      </c>
      <c r="D163" s="158">
        <f>SUM(D164:D169)</f>
        <v>629</v>
      </c>
      <c r="E163" s="158">
        <f>SUM(E164:E169)</f>
        <v>758</v>
      </c>
      <c r="F163" s="361">
        <f>IF(ISERROR(E163/C163),,E163/C163)</f>
        <v>1.02156334231806</v>
      </c>
      <c r="G163" s="362">
        <f>E163/D163*100%</f>
        <v>1.20508744038156</v>
      </c>
    </row>
    <row r="164" s="130" customFormat="1" ht="23.1" customHeight="1" spans="1:7">
      <c r="A164" s="189" t="s">
        <v>375</v>
      </c>
      <c r="B164" s="189" t="s">
        <v>129</v>
      </c>
      <c r="C164" s="160">
        <v>296</v>
      </c>
      <c r="D164" s="160">
        <v>307</v>
      </c>
      <c r="E164" s="160">
        <v>306</v>
      </c>
      <c r="F164" s="361">
        <f>IF(ISERROR(E164/C164),,E164/C164)</f>
        <v>1.03378378378378</v>
      </c>
      <c r="G164" s="362">
        <f>E164/D164*100%</f>
        <v>0.996742671009772</v>
      </c>
    </row>
    <row r="165" s="130" customFormat="1" ht="23.1" customHeight="1" spans="1:7">
      <c r="A165" s="189" t="s">
        <v>376</v>
      </c>
      <c r="B165" s="189" t="s">
        <v>131</v>
      </c>
      <c r="C165" s="160">
        <v>10</v>
      </c>
      <c r="D165" s="160">
        <v>10</v>
      </c>
      <c r="E165" s="160">
        <v>4</v>
      </c>
      <c r="F165" s="361">
        <f>IF(ISERROR(E165/C165),,E165/C165)</f>
        <v>0.4</v>
      </c>
      <c r="G165" s="362">
        <f>E165/D165*100%</f>
        <v>0.4</v>
      </c>
    </row>
    <row r="166" s="130" customFormat="1" ht="23.1" customHeight="1" spans="1:7">
      <c r="A166" s="189" t="s">
        <v>377</v>
      </c>
      <c r="B166" s="189" t="s">
        <v>133</v>
      </c>
      <c r="C166" s="160" t="s">
        <v>47</v>
      </c>
      <c r="D166" s="160" t="s">
        <v>47</v>
      </c>
      <c r="E166" s="160" t="s">
        <v>47</v>
      </c>
      <c r="F166" s="361"/>
      <c r="G166" s="362"/>
    </row>
    <row r="167" s="130" customFormat="1" ht="23.1" customHeight="1" spans="1:7">
      <c r="A167" s="189" t="s">
        <v>378</v>
      </c>
      <c r="B167" s="189" t="s">
        <v>379</v>
      </c>
      <c r="C167" s="160">
        <v>100</v>
      </c>
      <c r="D167" s="160">
        <v>45</v>
      </c>
      <c r="E167" s="160">
        <v>100</v>
      </c>
      <c r="F167" s="361">
        <f>IF(ISERROR(E167/C167),,E167/C167)</f>
        <v>1</v>
      </c>
      <c r="G167" s="362">
        <f>E167/D167*100%</f>
        <v>2.22222222222222</v>
      </c>
    </row>
    <row r="168" s="130" customFormat="1" ht="23.1" customHeight="1" spans="1:7">
      <c r="A168" s="189" t="s">
        <v>380</v>
      </c>
      <c r="B168" s="189" t="s">
        <v>147</v>
      </c>
      <c r="C168" s="160" t="s">
        <v>47</v>
      </c>
      <c r="D168" s="160" t="s">
        <v>47</v>
      </c>
      <c r="E168" s="160" t="s">
        <v>47</v>
      </c>
      <c r="F168" s="361"/>
      <c r="G168" s="362"/>
    </row>
    <row r="169" s="130" customFormat="1" ht="23.1" customHeight="1" spans="1:7">
      <c r="A169" s="189" t="s">
        <v>381</v>
      </c>
      <c r="B169" s="189" t="s">
        <v>382</v>
      </c>
      <c r="C169" s="160">
        <v>336</v>
      </c>
      <c r="D169" s="160">
        <v>267</v>
      </c>
      <c r="E169" s="160">
        <v>348</v>
      </c>
      <c r="F169" s="361">
        <f>IF(ISERROR(E169/C169),,E169/C169)</f>
        <v>1.03571428571429</v>
      </c>
      <c r="G169" s="362">
        <f>E169/D169*100%</f>
        <v>1.30337078651685</v>
      </c>
    </row>
    <row r="170" s="130" customFormat="1" ht="23.1" customHeight="1" spans="1:7">
      <c r="A170" s="157" t="s">
        <v>383</v>
      </c>
      <c r="B170" s="363" t="s">
        <v>384</v>
      </c>
      <c r="C170" s="158">
        <f>SUM(C171:C176)</f>
        <v>1575</v>
      </c>
      <c r="D170" s="158">
        <f>SUM(D171:D176)</f>
        <v>1307</v>
      </c>
      <c r="E170" s="158">
        <f>SUM(E171:E176)</f>
        <v>1647</v>
      </c>
      <c r="F170" s="361">
        <f>IF(ISERROR(E170/C170),,E170/C170)</f>
        <v>1.04571428571429</v>
      </c>
      <c r="G170" s="362">
        <f>E170/D170*100%</f>
        <v>1.2601377199694</v>
      </c>
    </row>
    <row r="171" s="130" customFormat="1" ht="23.1" customHeight="1" spans="1:7">
      <c r="A171" s="189" t="s">
        <v>385</v>
      </c>
      <c r="B171" s="189" t="s">
        <v>129</v>
      </c>
      <c r="C171" s="160">
        <v>1220</v>
      </c>
      <c r="D171" s="160">
        <v>1225</v>
      </c>
      <c r="E171" s="160">
        <v>1214</v>
      </c>
      <c r="F171" s="361">
        <f>IF(ISERROR(E171/C171),,E171/C171)</f>
        <v>0.995081967213115</v>
      </c>
      <c r="G171" s="362">
        <f>E171/D171*100%</f>
        <v>0.991020408163265</v>
      </c>
    </row>
    <row r="172" s="130" customFormat="1" ht="23.1" customHeight="1" spans="1:7">
      <c r="A172" s="189" t="s">
        <v>386</v>
      </c>
      <c r="B172" s="189" t="s">
        <v>131</v>
      </c>
      <c r="C172" s="160" t="s">
        <v>47</v>
      </c>
      <c r="D172" s="160" t="s">
        <v>47</v>
      </c>
      <c r="E172" s="160" t="s">
        <v>47</v>
      </c>
      <c r="F172" s="361"/>
      <c r="G172" s="362"/>
    </row>
    <row r="173" s="130" customFormat="1" ht="23.1" customHeight="1" spans="1:7">
      <c r="A173" s="189" t="s">
        <v>387</v>
      </c>
      <c r="B173" s="189" t="s">
        <v>133</v>
      </c>
      <c r="C173" s="160" t="s">
        <v>47</v>
      </c>
      <c r="D173" s="160" t="s">
        <v>47</v>
      </c>
      <c r="E173" s="160" t="s">
        <v>47</v>
      </c>
      <c r="F173" s="361"/>
      <c r="G173" s="362"/>
    </row>
    <row r="174" s="130" customFormat="1" ht="23.1" customHeight="1" spans="1:7">
      <c r="A174" s="189" t="s">
        <v>388</v>
      </c>
      <c r="B174" s="189" t="s">
        <v>389</v>
      </c>
      <c r="C174" s="160" t="s">
        <v>47</v>
      </c>
      <c r="D174" s="160" t="s">
        <v>47</v>
      </c>
      <c r="E174" s="160" t="s">
        <v>47</v>
      </c>
      <c r="F174" s="361"/>
      <c r="G174" s="362"/>
    </row>
    <row r="175" s="130" customFormat="1" ht="23.1" customHeight="1" spans="1:7">
      <c r="A175" s="189" t="s">
        <v>390</v>
      </c>
      <c r="B175" s="189" t="s">
        <v>147</v>
      </c>
      <c r="C175" s="160" t="s">
        <v>47</v>
      </c>
      <c r="D175" s="160" t="s">
        <v>47</v>
      </c>
      <c r="E175" s="160" t="s">
        <v>47</v>
      </c>
      <c r="F175" s="361"/>
      <c r="G175" s="362"/>
    </row>
    <row r="176" s="130" customFormat="1" ht="23.1" customHeight="1" spans="1:7">
      <c r="A176" s="189" t="s">
        <v>391</v>
      </c>
      <c r="B176" s="189" t="s">
        <v>392</v>
      </c>
      <c r="C176" s="160">
        <v>355</v>
      </c>
      <c r="D176" s="160">
        <v>82</v>
      </c>
      <c r="E176" s="160">
        <v>433</v>
      </c>
      <c r="F176" s="361">
        <f>IF(ISERROR(E176/C176),,E176/C176)</f>
        <v>1.21971830985915</v>
      </c>
      <c r="G176" s="362">
        <f>E176/D176*100%</f>
        <v>5.28048780487805</v>
      </c>
    </row>
    <row r="177" s="130" customFormat="1" ht="23.1" customHeight="1" spans="1:7">
      <c r="A177" s="157" t="s">
        <v>393</v>
      </c>
      <c r="B177" s="363" t="s">
        <v>394</v>
      </c>
      <c r="C177" s="158">
        <f>SUM(C178:C183)</f>
        <v>787</v>
      </c>
      <c r="D177" s="158">
        <f>SUM(D178:D183)</f>
        <v>808</v>
      </c>
      <c r="E177" s="158">
        <f>SUM(E178:E183)</f>
        <v>792</v>
      </c>
      <c r="F177" s="361">
        <f>IF(ISERROR(E177/C177),,E177/C177)</f>
        <v>1.00635324015248</v>
      </c>
      <c r="G177" s="362">
        <f>E177/D177*100%</f>
        <v>0.98019801980198</v>
      </c>
    </row>
    <row r="178" s="130" customFormat="1" ht="23.1" customHeight="1" spans="1:7">
      <c r="A178" s="189" t="s">
        <v>395</v>
      </c>
      <c r="B178" s="189" t="s">
        <v>129</v>
      </c>
      <c r="C178" s="160">
        <v>377</v>
      </c>
      <c r="D178" s="160">
        <v>377</v>
      </c>
      <c r="E178" s="160">
        <v>374</v>
      </c>
      <c r="F178" s="361">
        <f>IF(ISERROR(E178/C178),,E178/C178)</f>
        <v>0.992042440318302</v>
      </c>
      <c r="G178" s="362">
        <f>E178/D178*100%</f>
        <v>0.992042440318302</v>
      </c>
    </row>
    <row r="179" s="130" customFormat="1" ht="23.1" customHeight="1" spans="1:7">
      <c r="A179" s="189" t="s">
        <v>396</v>
      </c>
      <c r="B179" s="189" t="s">
        <v>131</v>
      </c>
      <c r="C179" s="160" t="s">
        <v>47</v>
      </c>
      <c r="D179" s="160" t="s">
        <v>47</v>
      </c>
      <c r="E179" s="160" t="s">
        <v>47</v>
      </c>
      <c r="F179" s="361"/>
      <c r="G179" s="362"/>
    </row>
    <row r="180" s="130" customFormat="1" ht="23.1" customHeight="1" spans="1:7">
      <c r="A180" s="189" t="s">
        <v>397</v>
      </c>
      <c r="B180" s="189" t="s">
        <v>133</v>
      </c>
      <c r="C180" s="160" t="s">
        <v>47</v>
      </c>
      <c r="D180" s="160" t="s">
        <v>47</v>
      </c>
      <c r="E180" s="160" t="s">
        <v>47</v>
      </c>
      <c r="F180" s="361"/>
      <c r="G180" s="362"/>
    </row>
    <row r="181" s="130" customFormat="1" ht="23.1" customHeight="1" spans="1:7">
      <c r="A181" s="189" t="s">
        <v>398</v>
      </c>
      <c r="B181" s="189" t="s">
        <v>399</v>
      </c>
      <c r="C181" s="160" t="s">
        <v>47</v>
      </c>
      <c r="D181" s="160" t="s">
        <v>47</v>
      </c>
      <c r="E181" s="160" t="s">
        <v>47</v>
      </c>
      <c r="F181" s="361"/>
      <c r="G181" s="362"/>
    </row>
    <row r="182" s="130" customFormat="1" ht="23.1" customHeight="1" spans="1:7">
      <c r="A182" s="189" t="s">
        <v>400</v>
      </c>
      <c r="B182" s="189" t="s">
        <v>147</v>
      </c>
      <c r="C182" s="160" t="s">
        <v>47</v>
      </c>
      <c r="D182" s="160" t="s">
        <v>47</v>
      </c>
      <c r="E182" s="160" t="s">
        <v>47</v>
      </c>
      <c r="F182" s="361"/>
      <c r="G182" s="362"/>
    </row>
    <row r="183" s="130" customFormat="1" ht="23.1" customHeight="1" spans="1:7">
      <c r="A183" s="189" t="s">
        <v>401</v>
      </c>
      <c r="B183" s="189" t="s">
        <v>402</v>
      </c>
      <c r="C183" s="160">
        <v>410</v>
      </c>
      <c r="D183" s="160">
        <v>431</v>
      </c>
      <c r="E183" s="160">
        <v>418</v>
      </c>
      <c r="F183" s="361">
        <f>IF(ISERROR(E183/C183),,E183/C183)</f>
        <v>1.01951219512195</v>
      </c>
      <c r="G183" s="362">
        <f>E183/D183*100%</f>
        <v>0.969837587006961</v>
      </c>
    </row>
    <row r="184" s="130" customFormat="1" ht="23.1" customHeight="1" spans="1:7">
      <c r="A184" s="157" t="s">
        <v>403</v>
      </c>
      <c r="B184" s="363" t="s">
        <v>404</v>
      </c>
      <c r="C184" s="158">
        <f>SUM(C185:C190)</f>
        <v>291</v>
      </c>
      <c r="D184" s="158">
        <f>SUM(D185:D190)</f>
        <v>419</v>
      </c>
      <c r="E184" s="158">
        <f>SUM(E185:E190)</f>
        <v>415</v>
      </c>
      <c r="F184" s="361">
        <f>IF(ISERROR(E184/C184),,E184/C184)</f>
        <v>1.42611683848797</v>
      </c>
      <c r="G184" s="362">
        <f>E184/D184*100%</f>
        <v>0.990453460620525</v>
      </c>
    </row>
    <row r="185" s="130" customFormat="1" ht="23.1" customHeight="1" spans="1:7">
      <c r="A185" s="189" t="s">
        <v>405</v>
      </c>
      <c r="B185" s="189" t="s">
        <v>129</v>
      </c>
      <c r="C185" s="160">
        <v>190</v>
      </c>
      <c r="D185" s="160">
        <v>188</v>
      </c>
      <c r="E185" s="160">
        <v>189</v>
      </c>
      <c r="F185" s="361">
        <f>IF(ISERROR(E185/C185),,E185/C185)</f>
        <v>0.994736842105263</v>
      </c>
      <c r="G185" s="362">
        <f>E185/D185*100%</f>
        <v>1.00531914893617</v>
      </c>
    </row>
    <row r="186" s="130" customFormat="1" ht="23.1" customHeight="1" spans="1:7">
      <c r="A186" s="189" t="s">
        <v>406</v>
      </c>
      <c r="B186" s="189" t="s">
        <v>131</v>
      </c>
      <c r="C186" s="160" t="s">
        <v>47</v>
      </c>
      <c r="D186" s="160" t="s">
        <v>47</v>
      </c>
      <c r="E186" s="160" t="s">
        <v>47</v>
      </c>
      <c r="F186" s="361"/>
      <c r="G186" s="362"/>
    </row>
    <row r="187" s="130" customFormat="1" ht="23.1" customHeight="1" spans="1:7">
      <c r="A187" s="189" t="s">
        <v>407</v>
      </c>
      <c r="B187" s="189" t="s">
        <v>133</v>
      </c>
      <c r="C187" s="160" t="s">
        <v>47</v>
      </c>
      <c r="D187" s="160" t="s">
        <v>47</v>
      </c>
      <c r="E187" s="160" t="s">
        <v>47</v>
      </c>
      <c r="F187" s="361"/>
      <c r="G187" s="362"/>
    </row>
    <row r="188" s="130" customFormat="1" ht="23.1" customHeight="1" spans="1:7">
      <c r="A188" s="189" t="s">
        <v>408</v>
      </c>
      <c r="B188" s="189" t="s">
        <v>409</v>
      </c>
      <c r="C188" s="160" t="s">
        <v>47</v>
      </c>
      <c r="D188" s="160" t="s">
        <v>47</v>
      </c>
      <c r="E188" s="160" t="s">
        <v>47</v>
      </c>
      <c r="F188" s="361"/>
      <c r="G188" s="362"/>
    </row>
    <row r="189" s="130" customFormat="1" ht="23.1" customHeight="1" spans="1:7">
      <c r="A189" s="189" t="s">
        <v>410</v>
      </c>
      <c r="B189" s="189" t="s">
        <v>147</v>
      </c>
      <c r="C189" s="160" t="s">
        <v>47</v>
      </c>
      <c r="D189" s="160" t="s">
        <v>47</v>
      </c>
      <c r="E189" s="160" t="s">
        <v>47</v>
      </c>
      <c r="F189" s="361"/>
      <c r="G189" s="362"/>
    </row>
    <row r="190" s="130" customFormat="1" ht="23.1" customHeight="1" spans="1:7">
      <c r="A190" s="189" t="s">
        <v>411</v>
      </c>
      <c r="B190" s="189" t="s">
        <v>412</v>
      </c>
      <c r="C190" s="160">
        <v>101</v>
      </c>
      <c r="D190" s="160">
        <v>231</v>
      </c>
      <c r="E190" s="160">
        <v>226</v>
      </c>
      <c r="F190" s="361">
        <f>IF(ISERROR(E190/C190),,E190/C190)</f>
        <v>2.23762376237624</v>
      </c>
      <c r="G190" s="362">
        <f>E190/D190*100%</f>
        <v>0.978354978354978</v>
      </c>
    </row>
    <row r="191" s="130" customFormat="1" ht="23.1" customHeight="1" spans="1:7">
      <c r="A191" s="157" t="s">
        <v>413</v>
      </c>
      <c r="B191" s="363" t="s">
        <v>414</v>
      </c>
      <c r="C191" s="158">
        <f>SUM(C192:C198)</f>
        <v>118</v>
      </c>
      <c r="D191" s="158">
        <f>SUM(D192:D198)</f>
        <v>129</v>
      </c>
      <c r="E191" s="158">
        <f>SUM(E192:E198)</f>
        <v>126</v>
      </c>
      <c r="F191" s="361">
        <f>IF(ISERROR(E191/C191),,E191/C191)</f>
        <v>1.06779661016949</v>
      </c>
      <c r="G191" s="362">
        <f>E191/D191*100%</f>
        <v>0.976744186046512</v>
      </c>
    </row>
    <row r="192" s="130" customFormat="1" ht="23.1" customHeight="1" spans="1:7">
      <c r="A192" s="189" t="s">
        <v>415</v>
      </c>
      <c r="B192" s="189" t="s">
        <v>129</v>
      </c>
      <c r="C192" s="160">
        <v>104</v>
      </c>
      <c r="D192" s="160">
        <v>112</v>
      </c>
      <c r="E192" s="160">
        <v>113</v>
      </c>
      <c r="F192" s="361">
        <f>IF(ISERROR(E192/C192),,E192/C192)</f>
        <v>1.08653846153846</v>
      </c>
      <c r="G192" s="362">
        <f>E192/D192*100%</f>
        <v>1.00892857142857</v>
      </c>
    </row>
    <row r="193" s="130" customFormat="1" ht="23.1" customHeight="1" spans="1:7">
      <c r="A193" s="189" t="s">
        <v>416</v>
      </c>
      <c r="B193" s="189" t="s">
        <v>131</v>
      </c>
      <c r="C193" s="160" t="s">
        <v>47</v>
      </c>
      <c r="D193" s="160" t="s">
        <v>47</v>
      </c>
      <c r="E193" s="160" t="s">
        <v>47</v>
      </c>
      <c r="F193" s="361"/>
      <c r="G193" s="362"/>
    </row>
    <row r="194" s="130" customFormat="1" ht="23.1" customHeight="1" spans="1:7">
      <c r="A194" s="189" t="s">
        <v>417</v>
      </c>
      <c r="B194" s="189" t="s">
        <v>133</v>
      </c>
      <c r="C194" s="160" t="s">
        <v>47</v>
      </c>
      <c r="D194" s="160" t="s">
        <v>47</v>
      </c>
      <c r="E194" s="160" t="s">
        <v>47</v>
      </c>
      <c r="F194" s="361"/>
      <c r="G194" s="362"/>
    </row>
    <row r="195" s="130" customFormat="1" ht="23.1" customHeight="1" spans="1:7">
      <c r="A195" s="189" t="s">
        <v>418</v>
      </c>
      <c r="B195" s="189" t="s">
        <v>419</v>
      </c>
      <c r="C195" s="160">
        <v>7</v>
      </c>
      <c r="D195" s="160">
        <v>2</v>
      </c>
      <c r="E195" s="160">
        <v>4</v>
      </c>
      <c r="F195" s="361">
        <f>IF(ISERROR(E195/C195),,E195/C195)</f>
        <v>0.571428571428571</v>
      </c>
      <c r="G195" s="362">
        <f>E195/D195*100%</f>
        <v>2</v>
      </c>
    </row>
    <row r="196" s="130" customFormat="1" ht="23.1" customHeight="1" spans="1:7">
      <c r="A196" s="189" t="s">
        <v>420</v>
      </c>
      <c r="B196" s="189" t="s">
        <v>421</v>
      </c>
      <c r="C196" s="160" t="s">
        <v>47</v>
      </c>
      <c r="D196" s="160" t="s">
        <v>47</v>
      </c>
      <c r="E196" s="160" t="s">
        <v>47</v>
      </c>
      <c r="F196" s="361"/>
      <c r="G196" s="362"/>
    </row>
    <row r="197" s="130" customFormat="1" ht="23.1" customHeight="1" spans="1:7">
      <c r="A197" s="189" t="s">
        <v>422</v>
      </c>
      <c r="B197" s="189" t="s">
        <v>147</v>
      </c>
      <c r="C197" s="160" t="s">
        <v>47</v>
      </c>
      <c r="D197" s="160" t="s">
        <v>47</v>
      </c>
      <c r="E197" s="160" t="s">
        <v>47</v>
      </c>
      <c r="F197" s="361"/>
      <c r="G197" s="362"/>
    </row>
    <row r="198" s="130" customFormat="1" ht="23.1" customHeight="1" spans="1:7">
      <c r="A198" s="189" t="s">
        <v>423</v>
      </c>
      <c r="B198" s="189" t="s">
        <v>424</v>
      </c>
      <c r="C198" s="160">
        <v>7</v>
      </c>
      <c r="D198" s="160">
        <v>15</v>
      </c>
      <c r="E198" s="160">
        <v>9</v>
      </c>
      <c r="F198" s="361">
        <f>IF(ISERROR(E198/C198),,E198/C198)</f>
        <v>1.28571428571429</v>
      </c>
      <c r="G198" s="362">
        <f>E198/D198*100%</f>
        <v>0.6</v>
      </c>
    </row>
    <row r="199" s="130" customFormat="1" ht="23.1" customHeight="1" spans="1:7">
      <c r="A199" s="157" t="s">
        <v>425</v>
      </c>
      <c r="B199" s="363" t="s">
        <v>426</v>
      </c>
      <c r="C199" s="158">
        <f>SUM(C200:C204)</f>
        <v>0</v>
      </c>
      <c r="D199" s="158">
        <f>SUM(D200:D204)</f>
        <v>0</v>
      </c>
      <c r="E199" s="158">
        <f>SUM(E200:E204)</f>
        <v>0</v>
      </c>
      <c r="F199" s="361">
        <f>IF(ISERROR(E199/C199),,E199/C199)</f>
        <v>0</v>
      </c>
      <c r="G199" s="362"/>
    </row>
    <row r="200" s="130" customFormat="1" ht="23.1" customHeight="1" spans="1:7">
      <c r="A200" s="189" t="s">
        <v>427</v>
      </c>
      <c r="B200" s="189" t="s">
        <v>129</v>
      </c>
      <c r="C200" s="160"/>
      <c r="D200" s="160"/>
      <c r="E200" s="160"/>
      <c r="F200" s="361"/>
      <c r="G200" s="362"/>
    </row>
    <row r="201" s="130" customFormat="1" ht="23.1" customHeight="1" spans="1:7">
      <c r="A201" s="189" t="s">
        <v>428</v>
      </c>
      <c r="B201" s="189" t="s">
        <v>131</v>
      </c>
      <c r="C201" s="160"/>
      <c r="D201" s="160"/>
      <c r="E201" s="160"/>
      <c r="F201" s="361"/>
      <c r="G201" s="362"/>
    </row>
    <row r="202" s="130" customFormat="1" ht="23.1" customHeight="1" spans="1:7">
      <c r="A202" s="189" t="s">
        <v>429</v>
      </c>
      <c r="B202" s="189" t="s">
        <v>133</v>
      </c>
      <c r="C202" s="160"/>
      <c r="D202" s="160"/>
      <c r="E202" s="160"/>
      <c r="F202" s="361"/>
      <c r="G202" s="362"/>
    </row>
    <row r="203" s="130" customFormat="1" ht="23.1" customHeight="1" spans="1:7">
      <c r="A203" s="189" t="s">
        <v>430</v>
      </c>
      <c r="B203" s="189" t="s">
        <v>147</v>
      </c>
      <c r="C203" s="160"/>
      <c r="D203" s="160"/>
      <c r="E203" s="160"/>
      <c r="F203" s="361"/>
      <c r="G203" s="362"/>
    </row>
    <row r="204" s="130" customFormat="1" ht="23.1" customHeight="1" spans="1:7">
      <c r="A204" s="189" t="s">
        <v>431</v>
      </c>
      <c r="B204" s="189" t="s">
        <v>432</v>
      </c>
      <c r="C204" s="160"/>
      <c r="D204" s="160"/>
      <c r="E204" s="160"/>
      <c r="F204" s="361"/>
      <c r="G204" s="362"/>
    </row>
    <row r="205" s="130" customFormat="1" ht="23.1" customHeight="1" spans="1:7">
      <c r="A205" s="157" t="s">
        <v>433</v>
      </c>
      <c r="B205" s="363" t="s">
        <v>434</v>
      </c>
      <c r="C205" s="158">
        <f>SUM(C206:C210)</f>
        <v>100</v>
      </c>
      <c r="D205" s="158">
        <f>SUM(D206:D210)</f>
        <v>117</v>
      </c>
      <c r="E205" s="158">
        <f>SUM(E206:E210)</f>
        <v>102</v>
      </c>
      <c r="F205" s="361">
        <f>IF(ISERROR(E205/C205),,E205/C205)</f>
        <v>1.02</v>
      </c>
      <c r="G205" s="362">
        <f>E205/D205*100%</f>
        <v>0.871794871794872</v>
      </c>
    </row>
    <row r="206" s="130" customFormat="1" ht="23.1" customHeight="1" spans="1:7">
      <c r="A206" s="189" t="s">
        <v>435</v>
      </c>
      <c r="B206" s="189" t="s">
        <v>129</v>
      </c>
      <c r="C206" s="160">
        <v>90</v>
      </c>
      <c r="D206" s="160">
        <v>91</v>
      </c>
      <c r="E206" s="160">
        <v>91</v>
      </c>
      <c r="F206" s="361">
        <f>IF(ISERROR(E206/C206),,E206/C206)</f>
        <v>1.01111111111111</v>
      </c>
      <c r="G206" s="362">
        <f>E206/D206*100%</f>
        <v>1</v>
      </c>
    </row>
    <row r="207" s="130" customFormat="1" ht="23.1" customHeight="1" spans="1:7">
      <c r="A207" s="189" t="s">
        <v>436</v>
      </c>
      <c r="B207" s="189" t="s">
        <v>131</v>
      </c>
      <c r="C207" s="160" t="s">
        <v>47</v>
      </c>
      <c r="D207" s="160">
        <v>20</v>
      </c>
      <c r="E207" s="160" t="s">
        <v>47</v>
      </c>
      <c r="F207" s="361">
        <f>IF(ISERROR(E207/C207),,E207/C207)</f>
        <v>0</v>
      </c>
      <c r="G207" s="362"/>
    </row>
    <row r="208" s="130" customFormat="1" ht="23.1" customHeight="1" spans="1:7">
      <c r="A208" s="189" t="s">
        <v>437</v>
      </c>
      <c r="B208" s="189" t="s">
        <v>133</v>
      </c>
      <c r="C208" s="160" t="s">
        <v>47</v>
      </c>
      <c r="D208" s="160" t="s">
        <v>47</v>
      </c>
      <c r="E208" s="160" t="s">
        <v>47</v>
      </c>
      <c r="F208" s="361"/>
      <c r="G208" s="362"/>
    </row>
    <row r="209" s="130" customFormat="1" ht="23.1" customHeight="1" spans="1:7">
      <c r="A209" s="189" t="s">
        <v>438</v>
      </c>
      <c r="B209" s="189" t="s">
        <v>147</v>
      </c>
      <c r="C209" s="160" t="s">
        <v>47</v>
      </c>
      <c r="D209" s="160" t="s">
        <v>47</v>
      </c>
      <c r="E209" s="160" t="s">
        <v>47</v>
      </c>
      <c r="F209" s="361"/>
      <c r="G209" s="362"/>
    </row>
    <row r="210" s="130" customFormat="1" ht="23.1" customHeight="1" spans="1:7">
      <c r="A210" s="189" t="s">
        <v>439</v>
      </c>
      <c r="B210" s="189" t="s">
        <v>434</v>
      </c>
      <c r="C210" s="160">
        <v>10</v>
      </c>
      <c r="D210" s="160">
        <v>6</v>
      </c>
      <c r="E210" s="160">
        <v>11</v>
      </c>
      <c r="F210" s="361">
        <f>IF(ISERROR(E210/C210),,E210/C210)</f>
        <v>1.1</v>
      </c>
      <c r="G210" s="362">
        <f>E210/D210*100%</f>
        <v>1.83333333333333</v>
      </c>
    </row>
    <row r="211" s="130" customFormat="1" ht="23.1" customHeight="1" spans="1:7">
      <c r="A211" s="157" t="s">
        <v>440</v>
      </c>
      <c r="B211" s="363" t="s">
        <v>441</v>
      </c>
      <c r="C211" s="158">
        <f>SUM(C212:C217)</f>
        <v>0</v>
      </c>
      <c r="D211" s="158">
        <f>SUM(D212:D217)</f>
        <v>0</v>
      </c>
      <c r="E211" s="158">
        <f>SUM(E212:E217)</f>
        <v>0</v>
      </c>
      <c r="F211" s="361">
        <f>IF(ISERROR(E211/C211),,E211/C211)</f>
        <v>0</v>
      </c>
      <c r="G211" s="362"/>
    </row>
    <row r="212" s="130" customFormat="1" ht="23.1" customHeight="1" spans="1:7">
      <c r="A212" s="189" t="s">
        <v>442</v>
      </c>
      <c r="B212" s="189" t="s">
        <v>129</v>
      </c>
      <c r="C212" s="160"/>
      <c r="D212" s="160"/>
      <c r="E212" s="160"/>
      <c r="F212" s="361"/>
      <c r="G212" s="362"/>
    </row>
    <row r="213" s="130" customFormat="1" ht="23.1" customHeight="1" spans="1:7">
      <c r="A213" s="189" t="s">
        <v>443</v>
      </c>
      <c r="B213" s="189" t="s">
        <v>131</v>
      </c>
      <c r="C213" s="160"/>
      <c r="D213" s="160"/>
      <c r="E213" s="160"/>
      <c r="F213" s="361"/>
      <c r="G213" s="362"/>
    </row>
    <row r="214" s="130" customFormat="1" ht="23.1" customHeight="1" spans="1:7">
      <c r="A214" s="189" t="s">
        <v>444</v>
      </c>
      <c r="B214" s="189" t="s">
        <v>133</v>
      </c>
      <c r="C214" s="160"/>
      <c r="D214" s="160"/>
      <c r="E214" s="160"/>
      <c r="F214" s="361"/>
      <c r="G214" s="362"/>
    </row>
    <row r="215" s="130" customFormat="1" ht="23.1" customHeight="1" spans="1:7">
      <c r="A215" s="189" t="s">
        <v>445</v>
      </c>
      <c r="B215" s="189" t="s">
        <v>446</v>
      </c>
      <c r="C215" s="160"/>
      <c r="D215" s="160"/>
      <c r="E215" s="160"/>
      <c r="F215" s="361"/>
      <c r="G215" s="362"/>
    </row>
    <row r="216" s="130" customFormat="1" ht="23.1" customHeight="1" spans="1:7">
      <c r="A216" s="189" t="s">
        <v>447</v>
      </c>
      <c r="B216" s="189" t="s">
        <v>147</v>
      </c>
      <c r="C216" s="160"/>
      <c r="D216" s="160"/>
      <c r="E216" s="160"/>
      <c r="F216" s="361"/>
      <c r="G216" s="362"/>
    </row>
    <row r="217" s="130" customFormat="1" ht="23.1" customHeight="1" spans="1:7">
      <c r="A217" s="189" t="s">
        <v>448</v>
      </c>
      <c r="B217" s="189" t="s">
        <v>449</v>
      </c>
      <c r="C217" s="160"/>
      <c r="D217" s="160"/>
      <c r="E217" s="160"/>
      <c r="F217" s="361"/>
      <c r="G217" s="362"/>
    </row>
    <row r="218" s="130" customFormat="1" ht="23.1" customHeight="1" spans="1:7">
      <c r="A218" s="157" t="s">
        <v>450</v>
      </c>
      <c r="B218" s="363" t="s">
        <v>451</v>
      </c>
      <c r="C218" s="158">
        <f>SUM(C219:C232)</f>
        <v>918</v>
      </c>
      <c r="D218" s="158">
        <f>SUM(D219:D232)</f>
        <v>810</v>
      </c>
      <c r="E218" s="158">
        <f>SUM(E219:E232)</f>
        <v>819</v>
      </c>
      <c r="F218" s="361">
        <f>IF(ISERROR(E218/C218),,E218/C218)</f>
        <v>0.892156862745098</v>
      </c>
      <c r="G218" s="362">
        <f>E218/D218*100%</f>
        <v>1.01111111111111</v>
      </c>
    </row>
    <row r="219" s="130" customFormat="1" ht="23.1" customHeight="1" spans="1:7">
      <c r="A219" s="189" t="s">
        <v>452</v>
      </c>
      <c r="B219" s="189" t="s">
        <v>129</v>
      </c>
      <c r="C219" s="160">
        <v>833</v>
      </c>
      <c r="D219" s="160">
        <v>805</v>
      </c>
      <c r="E219" s="160">
        <v>790</v>
      </c>
      <c r="F219" s="361">
        <f>IF(ISERROR(E219/C219),,E219/C219)</f>
        <v>0.948379351740696</v>
      </c>
      <c r="G219" s="362">
        <f>E219/D219*100%</f>
        <v>0.981366459627329</v>
      </c>
    </row>
    <row r="220" s="130" customFormat="1" ht="23.1" customHeight="1" spans="1:7">
      <c r="A220" s="189" t="s">
        <v>453</v>
      </c>
      <c r="B220" s="189" t="s">
        <v>131</v>
      </c>
      <c r="C220" s="160" t="s">
        <v>47</v>
      </c>
      <c r="D220" s="160" t="s">
        <v>47</v>
      </c>
      <c r="E220" s="160" t="s">
        <v>47</v>
      </c>
      <c r="F220" s="361"/>
      <c r="G220" s="362"/>
    </row>
    <row r="221" s="130" customFormat="1" ht="23.1" customHeight="1" spans="1:7">
      <c r="A221" s="189" t="s">
        <v>454</v>
      </c>
      <c r="B221" s="189" t="s">
        <v>133</v>
      </c>
      <c r="C221" s="160" t="s">
        <v>47</v>
      </c>
      <c r="D221" s="160" t="s">
        <v>47</v>
      </c>
      <c r="E221" s="160" t="s">
        <v>47</v>
      </c>
      <c r="F221" s="361"/>
      <c r="G221" s="362"/>
    </row>
    <row r="222" s="130" customFormat="1" ht="23.1" customHeight="1" spans="1:7">
      <c r="A222" s="189" t="s">
        <v>455</v>
      </c>
      <c r="B222" s="189" t="s">
        <v>456</v>
      </c>
      <c r="C222" s="160">
        <v>32</v>
      </c>
      <c r="D222" s="160">
        <v>5</v>
      </c>
      <c r="E222" s="160">
        <v>3</v>
      </c>
      <c r="F222" s="361">
        <f>IF(ISERROR(E222/C222),,E222/C222)</f>
        <v>0.09375</v>
      </c>
      <c r="G222" s="362">
        <f>E222/D222*100%</f>
        <v>0.6</v>
      </c>
    </row>
    <row r="223" s="130" customFormat="1" ht="23.1" customHeight="1" spans="1:7">
      <c r="A223" s="189" t="s">
        <v>457</v>
      </c>
      <c r="B223" s="189" t="s">
        <v>458</v>
      </c>
      <c r="C223" s="160">
        <v>5</v>
      </c>
      <c r="D223" s="160" t="s">
        <v>47</v>
      </c>
      <c r="E223" s="160">
        <v>5</v>
      </c>
      <c r="F223" s="361">
        <f>IF(ISERROR(E223/C223),,E223/C223)</f>
        <v>1</v>
      </c>
      <c r="G223" s="362"/>
    </row>
    <row r="224" s="130" customFormat="1" ht="23.1" customHeight="1" spans="1:7">
      <c r="A224" s="189" t="s">
        <v>459</v>
      </c>
      <c r="B224" s="189" t="s">
        <v>230</v>
      </c>
      <c r="C224" s="160" t="s">
        <v>47</v>
      </c>
      <c r="D224" s="160" t="s">
        <v>47</v>
      </c>
      <c r="E224" s="160" t="s">
        <v>47</v>
      </c>
      <c r="F224" s="361"/>
      <c r="G224" s="362"/>
    </row>
    <row r="225" s="130" customFormat="1" ht="23.1" customHeight="1" spans="1:7">
      <c r="A225" s="189" t="s">
        <v>460</v>
      </c>
      <c r="B225" s="189" t="s">
        <v>461</v>
      </c>
      <c r="C225" s="160">
        <v>20</v>
      </c>
      <c r="D225" s="160" t="s">
        <v>47</v>
      </c>
      <c r="E225" s="160" t="s">
        <v>47</v>
      </c>
      <c r="F225" s="361">
        <f>IF(ISERROR(E225/C225),,E225/C225)</f>
        <v>0</v>
      </c>
      <c r="G225" s="362"/>
    </row>
    <row r="226" s="130" customFormat="1" ht="23.1" customHeight="1" spans="1:7">
      <c r="A226" s="189" t="s">
        <v>462</v>
      </c>
      <c r="B226" s="189" t="s">
        <v>463</v>
      </c>
      <c r="C226" s="160">
        <v>2</v>
      </c>
      <c r="D226" s="160" t="s">
        <v>47</v>
      </c>
      <c r="E226" s="160">
        <v>3</v>
      </c>
      <c r="F226" s="361">
        <f>IF(ISERROR(E226/C226),,E226/C226)</f>
        <v>1.5</v>
      </c>
      <c r="G226" s="362"/>
    </row>
    <row r="227" s="130" customFormat="1" ht="23.1" customHeight="1" spans="1:7">
      <c r="A227" s="189" t="s">
        <v>464</v>
      </c>
      <c r="B227" s="189" t="s">
        <v>465</v>
      </c>
      <c r="C227" s="160" t="s">
        <v>47</v>
      </c>
      <c r="D227" s="160" t="s">
        <v>47</v>
      </c>
      <c r="E227" s="160" t="s">
        <v>47</v>
      </c>
      <c r="F227" s="361"/>
      <c r="G227" s="362"/>
    </row>
    <row r="228" s="130" customFormat="1" ht="23.1" customHeight="1" spans="1:7">
      <c r="A228" s="189" t="s">
        <v>466</v>
      </c>
      <c r="B228" s="189" t="s">
        <v>467</v>
      </c>
      <c r="C228" s="160" t="s">
        <v>47</v>
      </c>
      <c r="D228" s="160" t="s">
        <v>47</v>
      </c>
      <c r="E228" s="160" t="s">
        <v>47</v>
      </c>
      <c r="F228" s="361"/>
      <c r="G228" s="362"/>
    </row>
    <row r="229" s="130" customFormat="1" ht="23.1" customHeight="1" spans="1:7">
      <c r="A229" s="189" t="s">
        <v>468</v>
      </c>
      <c r="B229" s="189" t="s">
        <v>469</v>
      </c>
      <c r="C229" s="160">
        <v>10</v>
      </c>
      <c r="D229" s="160" t="s">
        <v>47</v>
      </c>
      <c r="E229" s="160" t="s">
        <v>47</v>
      </c>
      <c r="F229" s="361">
        <f>IF(ISERROR(E229/C229),,E229/C229)</f>
        <v>0</v>
      </c>
      <c r="G229" s="362"/>
    </row>
    <row r="230" s="130" customFormat="1" ht="23.1" customHeight="1" spans="1:7">
      <c r="A230" s="189" t="s">
        <v>470</v>
      </c>
      <c r="B230" s="189" t="s">
        <v>471</v>
      </c>
      <c r="C230" s="160">
        <v>10</v>
      </c>
      <c r="D230" s="160" t="s">
        <v>47</v>
      </c>
      <c r="E230" s="160">
        <v>5</v>
      </c>
      <c r="F230" s="361">
        <f>IF(ISERROR(E230/C230),,E230/C230)</f>
        <v>0.5</v>
      </c>
      <c r="G230" s="362"/>
    </row>
    <row r="231" s="130" customFormat="1" ht="23.1" customHeight="1" spans="1:7">
      <c r="A231" s="189" t="s">
        <v>472</v>
      </c>
      <c r="B231" s="189" t="s">
        <v>147</v>
      </c>
      <c r="C231" s="160" t="s">
        <v>47</v>
      </c>
      <c r="D231" s="160" t="s">
        <v>47</v>
      </c>
      <c r="E231" s="160" t="s">
        <v>47</v>
      </c>
      <c r="F231" s="361"/>
      <c r="G231" s="362"/>
    </row>
    <row r="232" s="130" customFormat="1" ht="23.1" customHeight="1" spans="1:7">
      <c r="A232" s="189" t="s">
        <v>473</v>
      </c>
      <c r="B232" s="189" t="s">
        <v>474</v>
      </c>
      <c r="C232" s="160">
        <v>6</v>
      </c>
      <c r="D232" s="160" t="s">
        <v>47</v>
      </c>
      <c r="E232" s="160">
        <v>13</v>
      </c>
      <c r="F232" s="361">
        <f>IF(ISERROR(E232/C232),,E232/C232)</f>
        <v>2.16666666666667</v>
      </c>
      <c r="G232" s="362"/>
    </row>
    <row r="233" s="130" customFormat="1" ht="23.1" customHeight="1" spans="1:7">
      <c r="A233" s="157">
        <v>20139</v>
      </c>
      <c r="B233" s="365" t="s">
        <v>475</v>
      </c>
      <c r="C233" s="158">
        <f>SUM(C234:C239)</f>
        <v>20</v>
      </c>
      <c r="D233" s="158">
        <f>SUM(D234:D239)</f>
        <v>34</v>
      </c>
      <c r="E233" s="158">
        <f>SUM(E234:E239)</f>
        <v>131</v>
      </c>
      <c r="F233" s="361">
        <f>IF(ISERROR(E233/C233),,E233/C233)</f>
        <v>6.55</v>
      </c>
      <c r="G233" s="362">
        <f>E233/D233*100%</f>
        <v>3.85294117647059</v>
      </c>
    </row>
    <row r="234" s="130" customFormat="1" ht="23.1" customHeight="1" spans="1:7">
      <c r="A234" s="366" t="s">
        <v>476</v>
      </c>
      <c r="B234" s="366" t="s">
        <v>129</v>
      </c>
      <c r="C234" s="173" t="s">
        <v>47</v>
      </c>
      <c r="D234" s="173">
        <v>22</v>
      </c>
      <c r="E234" s="173">
        <v>107</v>
      </c>
      <c r="F234" s="361">
        <f>IF(ISERROR(E234/C234),,E234/C234)</f>
        <v>0</v>
      </c>
      <c r="G234" s="362">
        <f>E234/D234*100%</f>
        <v>4.86363636363636</v>
      </c>
    </row>
    <row r="235" s="130" customFormat="1" ht="23.1" customHeight="1" spans="1:7">
      <c r="A235" s="366" t="s">
        <v>477</v>
      </c>
      <c r="B235" s="366" t="s">
        <v>131</v>
      </c>
      <c r="C235" s="173" t="s">
        <v>47</v>
      </c>
      <c r="D235" s="173" t="s">
        <v>47</v>
      </c>
      <c r="E235" s="173">
        <v>24</v>
      </c>
      <c r="F235" s="361">
        <f>IF(ISERROR(E235/C235),,E235/C235)</f>
        <v>0</v>
      </c>
      <c r="G235" s="362"/>
    </row>
    <row r="236" s="130" customFormat="1" ht="23.1" customHeight="1" spans="1:7">
      <c r="A236" s="366" t="s">
        <v>478</v>
      </c>
      <c r="B236" s="366" t="s">
        <v>133</v>
      </c>
      <c r="C236" s="173" t="s">
        <v>47</v>
      </c>
      <c r="D236" s="173" t="s">
        <v>47</v>
      </c>
      <c r="E236" s="173" t="s">
        <v>47</v>
      </c>
      <c r="F236" s="361"/>
      <c r="G236" s="362"/>
    </row>
    <row r="237" s="130" customFormat="1" ht="23.1" customHeight="1" spans="1:7">
      <c r="A237" s="366" t="s">
        <v>479</v>
      </c>
      <c r="B237" s="366" t="s">
        <v>389</v>
      </c>
      <c r="C237" s="173">
        <v>20</v>
      </c>
      <c r="D237" s="173" t="s">
        <v>47</v>
      </c>
      <c r="E237" s="173" t="s">
        <v>47</v>
      </c>
      <c r="F237" s="361">
        <f>IF(ISERROR(E237/C237),,E237/C237)</f>
        <v>0</v>
      </c>
      <c r="G237" s="362"/>
    </row>
    <row r="238" s="130" customFormat="1" ht="23.1" customHeight="1" spans="1:7">
      <c r="A238" s="366" t="s">
        <v>480</v>
      </c>
      <c r="B238" s="366" t="s">
        <v>147</v>
      </c>
      <c r="C238" s="173" t="s">
        <v>47</v>
      </c>
      <c r="D238" s="173" t="s">
        <v>47</v>
      </c>
      <c r="E238" s="173" t="s">
        <v>47</v>
      </c>
      <c r="F238" s="361"/>
      <c r="G238" s="362"/>
    </row>
    <row r="239" s="130" customFormat="1" ht="23.1" customHeight="1" spans="1:7">
      <c r="A239" s="366" t="s">
        <v>481</v>
      </c>
      <c r="B239" s="366" t="s">
        <v>482</v>
      </c>
      <c r="C239" s="173" t="s">
        <v>47</v>
      </c>
      <c r="D239" s="173">
        <v>12</v>
      </c>
      <c r="E239" s="173" t="s">
        <v>47</v>
      </c>
      <c r="F239" s="361">
        <f>IF(ISERROR(E239/C239),,E239/C239)</f>
        <v>0</v>
      </c>
      <c r="G239" s="362"/>
    </row>
    <row r="240" s="130" customFormat="1" ht="23.1" customHeight="1" spans="1:7">
      <c r="A240" s="157">
        <v>20140</v>
      </c>
      <c r="B240" s="363" t="s">
        <v>176</v>
      </c>
      <c r="C240" s="158">
        <f>SUM(C241:C246)</f>
        <v>48</v>
      </c>
      <c r="D240" s="158">
        <f>SUM(D241:D246)</f>
        <v>68</v>
      </c>
      <c r="E240" s="158">
        <f>SUM(E241:E246)</f>
        <v>166</v>
      </c>
      <c r="F240" s="361">
        <f>IF(ISERROR(E240/C240),,E240/C240)</f>
        <v>3.45833333333333</v>
      </c>
      <c r="G240" s="362">
        <f>E240/D240*100%</f>
        <v>2.44117647058824</v>
      </c>
    </row>
    <row r="241" s="130" customFormat="1" ht="23.1" customHeight="1" spans="1:7">
      <c r="A241" s="189" t="s">
        <v>483</v>
      </c>
      <c r="B241" s="189" t="s">
        <v>129</v>
      </c>
      <c r="C241" s="160"/>
      <c r="D241" s="160"/>
      <c r="E241" s="160">
        <v>133</v>
      </c>
      <c r="F241" s="361">
        <f>IF(ISERROR(E241/C241),,E241/C241)</f>
        <v>0</v>
      </c>
      <c r="G241" s="362"/>
    </row>
    <row r="242" s="130" customFormat="1" ht="23.1" customHeight="1" spans="1:7">
      <c r="A242" s="189" t="s">
        <v>484</v>
      </c>
      <c r="B242" s="189" t="s">
        <v>131</v>
      </c>
      <c r="C242" s="160"/>
      <c r="D242" s="160"/>
      <c r="E242" s="160"/>
      <c r="F242" s="361"/>
      <c r="G242" s="362"/>
    </row>
    <row r="243" s="130" customFormat="1" ht="23.1" customHeight="1" spans="1:7">
      <c r="A243" s="189" t="s">
        <v>485</v>
      </c>
      <c r="B243" s="189" t="s">
        <v>133</v>
      </c>
      <c r="C243" s="160"/>
      <c r="D243" s="160"/>
      <c r="E243" s="160"/>
      <c r="F243" s="361"/>
      <c r="G243" s="362"/>
    </row>
    <row r="244" s="130" customFormat="1" ht="23.1" customHeight="1" spans="1:7">
      <c r="A244" s="189" t="s">
        <v>486</v>
      </c>
      <c r="B244" s="189" t="s">
        <v>487</v>
      </c>
      <c r="C244" s="160">
        <v>48</v>
      </c>
      <c r="D244" s="160">
        <v>68</v>
      </c>
      <c r="E244" s="160">
        <v>30</v>
      </c>
      <c r="F244" s="361">
        <f>IF(ISERROR(E244/C244),,E244/C244)</f>
        <v>0.625</v>
      </c>
      <c r="G244" s="362">
        <f>E244/D244*100%</f>
        <v>0.441176470588235</v>
      </c>
    </row>
    <row r="245" s="130" customFormat="1" ht="23.1" customHeight="1" spans="1:7">
      <c r="A245" s="189">
        <v>2014050</v>
      </c>
      <c r="B245" s="189" t="s">
        <v>147</v>
      </c>
      <c r="C245" s="160"/>
      <c r="D245" s="160"/>
      <c r="E245" s="160"/>
      <c r="F245" s="361"/>
      <c r="G245" s="362"/>
    </row>
    <row r="246" s="130" customFormat="1" ht="23.1" customHeight="1" spans="1:7">
      <c r="A246" s="189" t="s">
        <v>488</v>
      </c>
      <c r="B246" s="189" t="s">
        <v>489</v>
      </c>
      <c r="C246" s="160"/>
      <c r="D246" s="160"/>
      <c r="E246" s="160">
        <v>3</v>
      </c>
      <c r="F246" s="361">
        <f>IF(ISERROR(E246/C246),,E246/C246)</f>
        <v>0</v>
      </c>
      <c r="G246" s="362"/>
    </row>
    <row r="247" s="130" customFormat="1" ht="23.1" customHeight="1" spans="1:7">
      <c r="A247" s="157">
        <v>20141</v>
      </c>
      <c r="B247" s="365" t="s">
        <v>490</v>
      </c>
      <c r="C247" s="158">
        <f>C248+C249+C250+C251+C252</f>
        <v>0</v>
      </c>
      <c r="D247" s="158">
        <f>D248+D249+D250+D251+D252</f>
        <v>0</v>
      </c>
      <c r="E247" s="158">
        <f>E248+E249+E250+E251+E252</f>
        <v>0</v>
      </c>
      <c r="F247" s="361">
        <f>IF(ISERROR(E247/C247),,E247/C247)</f>
        <v>0</v>
      </c>
      <c r="G247" s="362"/>
    </row>
    <row r="248" s="130" customFormat="1" ht="23.1" customHeight="1" spans="1:7">
      <c r="A248" s="367">
        <v>2014101</v>
      </c>
      <c r="B248" s="368" t="s">
        <v>129</v>
      </c>
      <c r="C248" s="190"/>
      <c r="D248" s="190"/>
      <c r="E248" s="190"/>
      <c r="F248" s="361"/>
      <c r="G248" s="362"/>
    </row>
    <row r="249" s="130" customFormat="1" ht="23.1" customHeight="1" spans="1:7">
      <c r="A249" s="369" t="s">
        <v>491</v>
      </c>
      <c r="B249" s="369" t="s">
        <v>131</v>
      </c>
      <c r="C249" s="190"/>
      <c r="D249" s="190"/>
      <c r="E249" s="190"/>
      <c r="F249" s="361"/>
      <c r="G249" s="362"/>
    </row>
    <row r="250" s="130" customFormat="1" ht="23.1" customHeight="1" spans="1:7">
      <c r="A250" s="369" t="s">
        <v>492</v>
      </c>
      <c r="B250" s="369" t="s">
        <v>133</v>
      </c>
      <c r="C250" s="190"/>
      <c r="D250" s="190"/>
      <c r="E250" s="190"/>
      <c r="F250" s="361"/>
      <c r="G250" s="362"/>
    </row>
    <row r="251" s="130" customFormat="1" ht="23.1" customHeight="1" spans="1:7">
      <c r="A251" s="369" t="s">
        <v>493</v>
      </c>
      <c r="B251" s="369" t="s">
        <v>147</v>
      </c>
      <c r="C251" s="190"/>
      <c r="D251" s="190"/>
      <c r="E251" s="190"/>
      <c r="F251" s="361"/>
      <c r="G251" s="362"/>
    </row>
    <row r="252" s="130" customFormat="1" ht="23.1" customHeight="1" spans="1:7">
      <c r="A252" s="369" t="s">
        <v>494</v>
      </c>
      <c r="B252" s="369" t="s">
        <v>495</v>
      </c>
      <c r="C252" s="190"/>
      <c r="D252" s="190"/>
      <c r="E252" s="190"/>
      <c r="F252" s="361"/>
      <c r="G252" s="362"/>
    </row>
    <row r="253" s="130" customFormat="1" ht="23.1" customHeight="1" spans="1:7">
      <c r="A253" s="157" t="s">
        <v>496</v>
      </c>
      <c r="B253" s="363" t="s">
        <v>497</v>
      </c>
      <c r="C253" s="158">
        <f>SUM(C254:C255)</f>
        <v>65</v>
      </c>
      <c r="D253" s="158">
        <f>SUM(D254:D255)</f>
        <v>150</v>
      </c>
      <c r="E253" s="158">
        <f>SUM(E254:E255)</f>
        <v>77</v>
      </c>
      <c r="F253" s="361">
        <f>IF(ISERROR(E253/C253),,E253/C253)</f>
        <v>1.18461538461538</v>
      </c>
      <c r="G253" s="362">
        <f>E253/D253*100%</f>
        <v>0.513333333333333</v>
      </c>
    </row>
    <row r="254" s="130" customFormat="1" ht="23.1" customHeight="1" spans="1:7">
      <c r="A254" s="189" t="s">
        <v>498</v>
      </c>
      <c r="B254" s="189" t="s">
        <v>499</v>
      </c>
      <c r="C254" s="160"/>
      <c r="D254" s="160"/>
      <c r="E254" s="160"/>
      <c r="F254" s="361"/>
      <c r="G254" s="362"/>
    </row>
    <row r="255" s="130" customFormat="1" ht="23.1" customHeight="1" spans="1:7">
      <c r="A255" s="189" t="s">
        <v>500</v>
      </c>
      <c r="B255" s="189" t="s">
        <v>497</v>
      </c>
      <c r="C255" s="160">
        <v>65</v>
      </c>
      <c r="D255" s="160">
        <v>150</v>
      </c>
      <c r="E255" s="160">
        <v>77</v>
      </c>
      <c r="F255" s="361">
        <f>IF(ISERROR(E255/C255),,E255/C255)</f>
        <v>1.18461538461538</v>
      </c>
      <c r="G255" s="362">
        <f>E255/D255*100%</f>
        <v>0.513333333333333</v>
      </c>
    </row>
    <row r="256" s="130" customFormat="1" ht="23.1" customHeight="1" spans="1:7">
      <c r="A256" s="157" t="s">
        <v>501</v>
      </c>
      <c r="B256" s="157" t="s">
        <v>502</v>
      </c>
      <c r="C256" s="158">
        <v>0</v>
      </c>
      <c r="D256" s="158">
        <v>0</v>
      </c>
      <c r="E256" s="158">
        <v>0</v>
      </c>
      <c r="F256" s="361">
        <f>IF(ISERROR(E256/C256),,E256/C256)</f>
        <v>0</v>
      </c>
      <c r="G256" s="362"/>
    </row>
    <row r="257" s="130" customFormat="1" ht="23.1" customHeight="1" spans="1:7">
      <c r="A257" s="370" t="s">
        <v>503</v>
      </c>
      <c r="B257" s="371" t="s">
        <v>504</v>
      </c>
      <c r="C257" s="300">
        <f>SUM(C258:C261)</f>
        <v>0</v>
      </c>
      <c r="D257" s="300">
        <f>SUM(D258:D261)</f>
        <v>0</v>
      </c>
      <c r="E257" s="300">
        <f>SUM(E258:E261)</f>
        <v>0</v>
      </c>
      <c r="F257" s="361">
        <f>IF(ISERROR(E257/C257),,E257/C257)</f>
        <v>0</v>
      </c>
      <c r="G257" s="362"/>
    </row>
    <row r="258" s="356" customFormat="1" ht="23.1" customHeight="1" spans="1:7">
      <c r="A258" s="156">
        <v>2020503</v>
      </c>
      <c r="B258" s="295" t="s">
        <v>505</v>
      </c>
      <c r="C258" s="372"/>
      <c r="D258" s="372"/>
      <c r="E258" s="372"/>
      <c r="F258" s="361"/>
      <c r="G258" s="362"/>
    </row>
    <row r="259" s="356" customFormat="1" ht="23.1" customHeight="1" spans="1:7">
      <c r="A259" s="156">
        <v>2020504</v>
      </c>
      <c r="B259" s="295" t="s">
        <v>506</v>
      </c>
      <c r="C259" s="372"/>
      <c r="D259" s="372"/>
      <c r="E259" s="372"/>
      <c r="F259" s="361"/>
      <c r="G259" s="362"/>
    </row>
    <row r="260" s="356" customFormat="1" ht="23.1" customHeight="1" spans="1:7">
      <c r="A260" s="156">
        <v>2020505</v>
      </c>
      <c r="B260" s="295" t="s">
        <v>507</v>
      </c>
      <c r="C260" s="372"/>
      <c r="D260" s="372"/>
      <c r="E260" s="372"/>
      <c r="F260" s="361"/>
      <c r="G260" s="362"/>
    </row>
    <row r="261" s="356" customFormat="1" ht="23.1" customHeight="1" spans="1:7">
      <c r="A261" s="156">
        <v>2020599</v>
      </c>
      <c r="B261" s="295" t="s">
        <v>508</v>
      </c>
      <c r="C261" s="372"/>
      <c r="D261" s="372"/>
      <c r="E261" s="372"/>
      <c r="F261" s="361"/>
      <c r="G261" s="362"/>
    </row>
    <row r="262" s="130" customFormat="1" ht="23.1" customHeight="1" spans="1:7">
      <c r="A262" s="370" t="s">
        <v>509</v>
      </c>
      <c r="B262" s="371" t="s">
        <v>510</v>
      </c>
      <c r="C262" s="300">
        <f>SUM(C263)</f>
        <v>0</v>
      </c>
      <c r="D262" s="300">
        <f>SUM(D263)</f>
        <v>0</v>
      </c>
      <c r="E262" s="300">
        <f>SUM(E263)</f>
        <v>0</v>
      </c>
      <c r="F262" s="361">
        <f>IF(ISERROR(E262/C262),,E262/C262)</f>
        <v>0</v>
      </c>
      <c r="G262" s="362"/>
    </row>
    <row r="263" s="356" customFormat="1" ht="23.1" customHeight="1" spans="1:7">
      <c r="A263" s="156">
        <v>2020601</v>
      </c>
      <c r="B263" s="295" t="s">
        <v>510</v>
      </c>
      <c r="C263" s="372"/>
      <c r="D263" s="372"/>
      <c r="E263" s="372"/>
      <c r="F263" s="361"/>
      <c r="G263" s="362"/>
    </row>
    <row r="264" s="130" customFormat="1" ht="23.1" customHeight="1" spans="1:7">
      <c r="A264" s="370" t="s">
        <v>511</v>
      </c>
      <c r="B264" s="371" t="s">
        <v>512</v>
      </c>
      <c r="C264" s="300">
        <f>SUM(C265)</f>
        <v>0</v>
      </c>
      <c r="D264" s="300">
        <f>SUM(D265)</f>
        <v>0</v>
      </c>
      <c r="E264" s="300">
        <f>SUM(E265)</f>
        <v>0</v>
      </c>
      <c r="F264" s="361">
        <f>IF(ISERROR(E264/C264),,E264/C264)</f>
        <v>0</v>
      </c>
      <c r="G264" s="362"/>
    </row>
    <row r="265" s="356" customFormat="1" ht="23.1" customHeight="1" spans="1:7">
      <c r="A265" s="156">
        <v>2029999</v>
      </c>
      <c r="B265" s="295" t="s">
        <v>512</v>
      </c>
      <c r="C265" s="372"/>
      <c r="D265" s="372"/>
      <c r="E265" s="372"/>
      <c r="F265" s="361"/>
      <c r="G265" s="362"/>
    </row>
    <row r="266" s="130" customFormat="1" ht="23.1" customHeight="1" spans="1:7">
      <c r="A266" s="157" t="s">
        <v>513</v>
      </c>
      <c r="B266" s="157" t="s">
        <v>514</v>
      </c>
      <c r="C266" s="158">
        <f>SUM(C271,C279)</f>
        <v>0</v>
      </c>
      <c r="D266" s="158">
        <f>SUM(D271,D279)</f>
        <v>0</v>
      </c>
      <c r="E266" s="158">
        <f>SUM(E271,E279)</f>
        <v>0</v>
      </c>
      <c r="F266" s="361">
        <f>IF(ISERROR(E266/C266),,E266/C266)</f>
        <v>0</v>
      </c>
      <c r="G266" s="362"/>
    </row>
    <row r="267" s="356" customFormat="1" ht="23.1" customHeight="1" spans="1:7">
      <c r="A267" s="370">
        <v>20301</v>
      </c>
      <c r="B267" s="371" t="s">
        <v>515</v>
      </c>
      <c r="C267" s="373">
        <v>0</v>
      </c>
      <c r="D267" s="373">
        <v>0</v>
      </c>
      <c r="E267" s="373">
        <v>0</v>
      </c>
      <c r="F267" s="361">
        <f>IF(ISERROR(E267/C267),,E267/C267)</f>
        <v>0</v>
      </c>
      <c r="G267" s="362"/>
    </row>
    <row r="268" s="356" customFormat="1" ht="23.1" customHeight="1" spans="1:7">
      <c r="A268" s="156">
        <v>2030101</v>
      </c>
      <c r="B268" s="295" t="s">
        <v>516</v>
      </c>
      <c r="C268" s="374"/>
      <c r="D268" s="374"/>
      <c r="E268" s="374"/>
      <c r="F268" s="361"/>
      <c r="G268" s="362"/>
    </row>
    <row r="269" s="356" customFormat="1" ht="23.1" customHeight="1" spans="1:7">
      <c r="A269" s="156">
        <v>2030102</v>
      </c>
      <c r="B269" s="295" t="s">
        <v>517</v>
      </c>
      <c r="C269" s="374"/>
      <c r="D269" s="374"/>
      <c r="E269" s="374"/>
      <c r="F269" s="361"/>
      <c r="G269" s="362"/>
    </row>
    <row r="270" s="356" customFormat="1" ht="23.1" customHeight="1" spans="1:7">
      <c r="A270" s="156">
        <v>2030199</v>
      </c>
      <c r="B270" s="375" t="s">
        <v>518</v>
      </c>
      <c r="C270" s="374"/>
      <c r="D270" s="374"/>
      <c r="E270" s="374"/>
      <c r="F270" s="361"/>
      <c r="G270" s="362"/>
    </row>
    <row r="271" s="130" customFormat="1" ht="23.1" customHeight="1" spans="1:7">
      <c r="A271" s="157" t="s">
        <v>519</v>
      </c>
      <c r="B271" s="363" t="s">
        <v>520</v>
      </c>
      <c r="C271" s="158">
        <f>SUM(C272:C278)</f>
        <v>0</v>
      </c>
      <c r="D271" s="158">
        <f>SUM(D272:D278)</f>
        <v>0</v>
      </c>
      <c r="E271" s="158">
        <f>SUM(E272:E278)</f>
        <v>0</v>
      </c>
      <c r="F271" s="361">
        <f>IF(ISERROR(E271/C271),,E271/C271)</f>
        <v>0</v>
      </c>
      <c r="G271" s="362"/>
    </row>
    <row r="272" s="130" customFormat="1" ht="23.1" customHeight="1" spans="1:7">
      <c r="A272" s="156" t="s">
        <v>521</v>
      </c>
      <c r="B272" s="295" t="s">
        <v>522</v>
      </c>
      <c r="C272" s="160"/>
      <c r="D272" s="160"/>
      <c r="E272" s="160"/>
      <c r="F272" s="361"/>
      <c r="G272" s="362"/>
    </row>
    <row r="273" s="130" customFormat="1" ht="23.1" customHeight="1" spans="1:7">
      <c r="A273" s="156" t="s">
        <v>523</v>
      </c>
      <c r="B273" s="295" t="s">
        <v>524</v>
      </c>
      <c r="C273" s="160"/>
      <c r="D273" s="160"/>
      <c r="E273" s="160"/>
      <c r="F273" s="361"/>
      <c r="G273" s="362"/>
    </row>
    <row r="274" s="130" customFormat="1" ht="23.1" customHeight="1" spans="1:7">
      <c r="A274" s="156" t="s">
        <v>525</v>
      </c>
      <c r="B274" s="295" t="s">
        <v>526</v>
      </c>
      <c r="C274" s="160"/>
      <c r="D274" s="160"/>
      <c r="E274" s="160"/>
      <c r="F274" s="361"/>
      <c r="G274" s="362"/>
    </row>
    <row r="275" s="130" customFormat="1" ht="23.1" customHeight="1" spans="1:7">
      <c r="A275" s="156" t="s">
        <v>527</v>
      </c>
      <c r="B275" s="295" t="s">
        <v>528</v>
      </c>
      <c r="C275" s="160"/>
      <c r="D275" s="160"/>
      <c r="E275" s="160"/>
      <c r="F275" s="361"/>
      <c r="G275" s="362"/>
    </row>
    <row r="276" s="130" customFormat="1" ht="23.1" customHeight="1" spans="1:7">
      <c r="A276" s="156" t="s">
        <v>529</v>
      </c>
      <c r="B276" s="295" t="s">
        <v>530</v>
      </c>
      <c r="C276" s="160"/>
      <c r="D276" s="160"/>
      <c r="E276" s="160"/>
      <c r="F276" s="361"/>
      <c r="G276" s="362"/>
    </row>
    <row r="277" s="130" customFormat="1" ht="23.1" customHeight="1" spans="1:7">
      <c r="A277" s="156" t="s">
        <v>531</v>
      </c>
      <c r="B277" s="295" t="s">
        <v>532</v>
      </c>
      <c r="C277" s="160"/>
      <c r="D277" s="160"/>
      <c r="E277" s="160"/>
      <c r="F277" s="361"/>
      <c r="G277" s="362"/>
    </row>
    <row r="278" s="130" customFormat="1" ht="23.1" customHeight="1" spans="1:7">
      <c r="A278" s="156" t="s">
        <v>533</v>
      </c>
      <c r="B278" s="295" t="s">
        <v>534</v>
      </c>
      <c r="C278" s="160"/>
      <c r="D278" s="160"/>
      <c r="E278" s="160"/>
      <c r="F278" s="361"/>
      <c r="G278" s="362"/>
    </row>
    <row r="279" s="130" customFormat="1" ht="23.1" customHeight="1" spans="1:7">
      <c r="A279" s="214" t="s">
        <v>535</v>
      </c>
      <c r="B279" s="376" t="s">
        <v>536</v>
      </c>
      <c r="C279" s="208">
        <f>SUM(C280)</f>
        <v>0</v>
      </c>
      <c r="D279" s="208">
        <f>SUM(D280)</f>
        <v>0</v>
      </c>
      <c r="E279" s="208">
        <f>SUM(E280)</f>
        <v>0</v>
      </c>
      <c r="F279" s="361">
        <f>IF(ISERROR(E279/C279),,E279/C279)</f>
        <v>0</v>
      </c>
      <c r="G279" s="362"/>
    </row>
    <row r="280" s="130" customFormat="1" ht="23.1" customHeight="1" spans="1:7">
      <c r="A280" s="156" t="s">
        <v>537</v>
      </c>
      <c r="B280" s="295" t="s">
        <v>536</v>
      </c>
      <c r="C280" s="173"/>
      <c r="D280" s="173"/>
      <c r="E280" s="173"/>
      <c r="F280" s="361"/>
      <c r="G280" s="362"/>
    </row>
    <row r="281" s="130" customFormat="1" ht="23.1" customHeight="1" spans="1:7">
      <c r="A281" s="157" t="s">
        <v>538</v>
      </c>
      <c r="B281" s="157" t="s">
        <v>539</v>
      </c>
      <c r="C281" s="158">
        <f>SUM(C282,C285,C296,C303,C311,C320,C334,C344,C354,C362,C368)</f>
        <v>6213</v>
      </c>
      <c r="D281" s="158">
        <f>SUM(D282,D285,D296,D303,D311,D320,D334,D344,D354,D362,D368)</f>
        <v>6799</v>
      </c>
      <c r="E281" s="158">
        <f>SUM(E282,E285,E296,E303,E311,E320,E334,E344,E354,E362,E368)</f>
        <v>5890</v>
      </c>
      <c r="F281" s="361">
        <f>IF(ISERROR(E281/C281),,E281/C281)</f>
        <v>0.948012232415902</v>
      </c>
      <c r="G281" s="362">
        <f>E281/D281*100%</f>
        <v>0.866303868215914</v>
      </c>
    </row>
    <row r="282" s="130" customFormat="1" ht="23.1" customHeight="1" spans="1:7">
      <c r="A282" s="157" t="s">
        <v>540</v>
      </c>
      <c r="B282" s="363" t="s">
        <v>541</v>
      </c>
      <c r="C282" s="158">
        <f>SUM(C283:C284)</f>
        <v>260</v>
      </c>
      <c r="D282" s="158">
        <f>SUM(D283:D284)</f>
        <v>870</v>
      </c>
      <c r="E282" s="158">
        <f>SUM(E283:E284)</f>
        <v>343</v>
      </c>
      <c r="F282" s="361">
        <f>IF(ISERROR(E282/C282),,E282/C282)</f>
        <v>1.31923076923077</v>
      </c>
      <c r="G282" s="362">
        <f>E282/D282*100%</f>
        <v>0.394252873563218</v>
      </c>
    </row>
    <row r="283" s="130" customFormat="1" ht="23.1" customHeight="1" spans="1:7">
      <c r="A283" s="189" t="s">
        <v>542</v>
      </c>
      <c r="B283" s="189" t="s">
        <v>541</v>
      </c>
      <c r="C283" s="160">
        <v>260</v>
      </c>
      <c r="D283" s="160">
        <v>257</v>
      </c>
      <c r="E283" s="160">
        <v>251</v>
      </c>
      <c r="F283" s="361">
        <f>IF(ISERROR(E283/C283),,E283/C283)</f>
        <v>0.965384615384615</v>
      </c>
      <c r="G283" s="362">
        <f>E283/D283*100%</f>
        <v>0.976653696498054</v>
      </c>
    </row>
    <row r="284" s="130" customFormat="1" ht="23.1" customHeight="1" spans="1:7">
      <c r="A284" s="189" t="s">
        <v>543</v>
      </c>
      <c r="B284" s="189" t="s">
        <v>544</v>
      </c>
      <c r="C284" s="160" t="s">
        <v>47</v>
      </c>
      <c r="D284" s="160">
        <v>613</v>
      </c>
      <c r="E284" s="160">
        <v>92</v>
      </c>
      <c r="F284" s="361">
        <f>IF(ISERROR(E284/C284),,E284/C284)</f>
        <v>0</v>
      </c>
      <c r="G284" s="362">
        <f>E284/D284*100%</f>
        <v>0.150081566068515</v>
      </c>
    </row>
    <row r="285" s="130" customFormat="1" ht="23.1" customHeight="1" spans="1:7">
      <c r="A285" s="157" t="s">
        <v>545</v>
      </c>
      <c r="B285" s="363" t="s">
        <v>546</v>
      </c>
      <c r="C285" s="158">
        <f>SUM(C286:C295)</f>
        <v>4848</v>
      </c>
      <c r="D285" s="158">
        <f>SUM(D286:D295)</f>
        <v>4910</v>
      </c>
      <c r="E285" s="158">
        <f>SUM(E286:E295)</f>
        <v>4765</v>
      </c>
      <c r="F285" s="361">
        <f>IF(ISERROR(E285/C285),,E285/C285)</f>
        <v>0.982879537953795</v>
      </c>
      <c r="G285" s="362">
        <f>E285/D285*100%</f>
        <v>0.970468431771894</v>
      </c>
    </row>
    <row r="286" s="130" customFormat="1" ht="23.1" customHeight="1" spans="1:7">
      <c r="A286" s="189" t="s">
        <v>547</v>
      </c>
      <c r="B286" s="189" t="s">
        <v>129</v>
      </c>
      <c r="C286" s="160">
        <v>3190</v>
      </c>
      <c r="D286" s="160">
        <v>3063</v>
      </c>
      <c r="E286" s="160">
        <v>4184</v>
      </c>
      <c r="F286" s="361">
        <f>IF(ISERROR(E286/C286),,E286/C286)</f>
        <v>1.3115987460815</v>
      </c>
      <c r="G286" s="362">
        <f>E286/D286*100%</f>
        <v>1.36598106431603</v>
      </c>
    </row>
    <row r="287" s="130" customFormat="1" ht="23.1" customHeight="1" spans="1:7">
      <c r="A287" s="189" t="s">
        <v>548</v>
      </c>
      <c r="B287" s="189" t="s">
        <v>131</v>
      </c>
      <c r="C287" s="160" t="s">
        <v>47</v>
      </c>
      <c r="D287" s="160" t="s">
        <v>47</v>
      </c>
      <c r="E287" s="160" t="s">
        <v>47</v>
      </c>
      <c r="F287" s="361"/>
      <c r="G287" s="362"/>
    </row>
    <row r="288" s="130" customFormat="1" ht="23.1" customHeight="1" spans="1:7">
      <c r="A288" s="189" t="s">
        <v>549</v>
      </c>
      <c r="B288" s="189" t="s">
        <v>133</v>
      </c>
      <c r="C288" s="160" t="s">
        <v>47</v>
      </c>
      <c r="D288" s="160" t="s">
        <v>47</v>
      </c>
      <c r="E288" s="160" t="s">
        <v>47</v>
      </c>
      <c r="F288" s="361"/>
      <c r="G288" s="362"/>
    </row>
    <row r="289" s="130" customFormat="1" ht="23.1" customHeight="1" spans="1:7">
      <c r="A289" s="189" t="s">
        <v>550</v>
      </c>
      <c r="B289" s="189" t="s">
        <v>230</v>
      </c>
      <c r="C289" s="160">
        <v>60</v>
      </c>
      <c r="D289" s="160">
        <v>59</v>
      </c>
      <c r="E289" s="160" t="s">
        <v>47</v>
      </c>
      <c r="F289" s="361">
        <f>IF(ISERROR(E289/C289),,E289/C289)</f>
        <v>0</v>
      </c>
      <c r="G289" s="362"/>
    </row>
    <row r="290" s="130" customFormat="1" ht="23.1" customHeight="1" spans="1:7">
      <c r="A290" s="189" t="s">
        <v>551</v>
      </c>
      <c r="B290" s="189" t="s">
        <v>552</v>
      </c>
      <c r="C290" s="160">
        <v>1374</v>
      </c>
      <c r="D290" s="160">
        <v>859</v>
      </c>
      <c r="E290" s="160">
        <v>532</v>
      </c>
      <c r="F290" s="361">
        <f>IF(ISERROR(E290/C290),,E290/C290)</f>
        <v>0.387190684133916</v>
      </c>
      <c r="G290" s="362">
        <f>E290/D290*100%</f>
        <v>0.619324796274738</v>
      </c>
    </row>
    <row r="291" s="130" customFormat="1" ht="23.1" customHeight="1" spans="1:7">
      <c r="A291" s="189" t="s">
        <v>553</v>
      </c>
      <c r="B291" s="189" t="s">
        <v>554</v>
      </c>
      <c r="C291" s="160" t="s">
        <v>47</v>
      </c>
      <c r="D291" s="160" t="s">
        <v>47</v>
      </c>
      <c r="E291" s="160" t="s">
        <v>47</v>
      </c>
      <c r="F291" s="361"/>
      <c r="G291" s="362"/>
    </row>
    <row r="292" s="130" customFormat="1" ht="23.1" customHeight="1" spans="1:7">
      <c r="A292" s="189" t="s">
        <v>555</v>
      </c>
      <c r="B292" s="189" t="s">
        <v>556</v>
      </c>
      <c r="C292" s="160" t="s">
        <v>47</v>
      </c>
      <c r="D292" s="160" t="s">
        <v>47</v>
      </c>
      <c r="E292" s="160" t="s">
        <v>47</v>
      </c>
      <c r="F292" s="361"/>
      <c r="G292" s="362"/>
    </row>
    <row r="293" s="130" customFormat="1" ht="23.1" customHeight="1" spans="1:7">
      <c r="A293" s="189" t="s">
        <v>557</v>
      </c>
      <c r="B293" s="189" t="s">
        <v>558</v>
      </c>
      <c r="C293" s="160" t="s">
        <v>47</v>
      </c>
      <c r="D293" s="160" t="s">
        <v>47</v>
      </c>
      <c r="E293" s="160" t="s">
        <v>47</v>
      </c>
      <c r="F293" s="361"/>
      <c r="G293" s="362"/>
    </row>
    <row r="294" s="130" customFormat="1" ht="23.1" customHeight="1" spans="1:7">
      <c r="A294" s="189" t="s">
        <v>559</v>
      </c>
      <c r="B294" s="189" t="s">
        <v>147</v>
      </c>
      <c r="C294" s="160" t="s">
        <v>47</v>
      </c>
      <c r="D294" s="160" t="s">
        <v>47</v>
      </c>
      <c r="E294" s="160" t="s">
        <v>47</v>
      </c>
      <c r="F294" s="361"/>
      <c r="G294" s="362"/>
    </row>
    <row r="295" s="130" customFormat="1" ht="23.1" customHeight="1" spans="1:7">
      <c r="A295" s="189" t="s">
        <v>560</v>
      </c>
      <c r="B295" s="189" t="s">
        <v>561</v>
      </c>
      <c r="C295" s="160">
        <v>224</v>
      </c>
      <c r="D295" s="160">
        <v>929</v>
      </c>
      <c r="E295" s="160">
        <v>49</v>
      </c>
      <c r="F295" s="361">
        <f>IF(ISERROR(E295/C295),,E295/C295)</f>
        <v>0.21875</v>
      </c>
      <c r="G295" s="362">
        <f>E295/D295*100%</f>
        <v>0.0527448869752422</v>
      </c>
    </row>
    <row r="296" s="130" customFormat="1" ht="23.1" customHeight="1" spans="1:7">
      <c r="A296" s="157" t="s">
        <v>562</v>
      </c>
      <c r="B296" s="363" t="s">
        <v>563</v>
      </c>
      <c r="C296" s="158">
        <f>SUM(C297:C302)</f>
        <v>0</v>
      </c>
      <c r="D296" s="158">
        <f>SUM(D297:D302)</f>
        <v>0</v>
      </c>
      <c r="E296" s="158">
        <f>SUM(E297:E302)</f>
        <v>0</v>
      </c>
      <c r="F296" s="361">
        <f>IF(ISERROR(E296/C296),,E296/C296)</f>
        <v>0</v>
      </c>
      <c r="G296" s="362"/>
    </row>
    <row r="297" s="130" customFormat="1" ht="23.1" customHeight="1" spans="1:7">
      <c r="A297" s="189" t="s">
        <v>564</v>
      </c>
      <c r="B297" s="189" t="s">
        <v>129</v>
      </c>
      <c r="C297" s="160"/>
      <c r="D297" s="160"/>
      <c r="E297" s="160"/>
      <c r="F297" s="361"/>
      <c r="G297" s="362"/>
    </row>
    <row r="298" s="130" customFormat="1" ht="23.1" customHeight="1" spans="1:7">
      <c r="A298" s="189" t="s">
        <v>565</v>
      </c>
      <c r="B298" s="189" t="s">
        <v>131</v>
      </c>
      <c r="C298" s="160"/>
      <c r="D298" s="160"/>
      <c r="E298" s="160"/>
      <c r="F298" s="361"/>
      <c r="G298" s="362"/>
    </row>
    <row r="299" s="130" customFormat="1" ht="23.1" customHeight="1" spans="1:7">
      <c r="A299" s="189" t="s">
        <v>566</v>
      </c>
      <c r="B299" s="189" t="s">
        <v>133</v>
      </c>
      <c r="C299" s="160"/>
      <c r="D299" s="160"/>
      <c r="E299" s="160"/>
      <c r="F299" s="361"/>
      <c r="G299" s="362"/>
    </row>
    <row r="300" s="130" customFormat="1" ht="23.1" customHeight="1" spans="1:7">
      <c r="A300" s="189" t="s">
        <v>567</v>
      </c>
      <c r="B300" s="189" t="s">
        <v>568</v>
      </c>
      <c r="C300" s="160"/>
      <c r="D300" s="160"/>
      <c r="E300" s="160"/>
      <c r="F300" s="361"/>
      <c r="G300" s="362"/>
    </row>
    <row r="301" s="130" customFormat="1" ht="23.1" customHeight="1" spans="1:7">
      <c r="A301" s="189" t="s">
        <v>569</v>
      </c>
      <c r="B301" s="189" t="s">
        <v>147</v>
      </c>
      <c r="C301" s="160"/>
      <c r="D301" s="160"/>
      <c r="E301" s="160"/>
      <c r="F301" s="361"/>
      <c r="G301" s="362"/>
    </row>
    <row r="302" s="130" customFormat="1" ht="23.1" customHeight="1" spans="1:7">
      <c r="A302" s="189" t="s">
        <v>570</v>
      </c>
      <c r="B302" s="189" t="s">
        <v>571</v>
      </c>
      <c r="C302" s="160"/>
      <c r="D302" s="160"/>
      <c r="E302" s="160"/>
      <c r="F302" s="361"/>
      <c r="G302" s="362"/>
    </row>
    <row r="303" s="130" customFormat="1" ht="23.1" customHeight="1" spans="1:7">
      <c r="A303" s="157" t="s">
        <v>572</v>
      </c>
      <c r="B303" s="363" t="s">
        <v>573</v>
      </c>
      <c r="C303" s="158">
        <f>SUM(C304:C310)</f>
        <v>0</v>
      </c>
      <c r="D303" s="158">
        <f>SUM(D304:D310)</f>
        <v>58</v>
      </c>
      <c r="E303" s="158">
        <f>SUM(E304:E310)</f>
        <v>53</v>
      </c>
      <c r="F303" s="361">
        <f>IF(ISERROR(E303/C303),,E303/C303)</f>
        <v>0</v>
      </c>
      <c r="G303" s="362">
        <f>E303/D303*100%</f>
        <v>0.913793103448276</v>
      </c>
    </row>
    <row r="304" s="130" customFormat="1" ht="23.1" customHeight="1" spans="1:7">
      <c r="A304" s="189" t="s">
        <v>574</v>
      </c>
      <c r="B304" s="189" t="s">
        <v>129</v>
      </c>
      <c r="C304" s="160" t="s">
        <v>47</v>
      </c>
      <c r="D304" s="160">
        <v>58</v>
      </c>
      <c r="E304" s="160">
        <v>53</v>
      </c>
      <c r="F304" s="361">
        <f>IF(ISERROR(E304/C304),,E304/C304)</f>
        <v>0</v>
      </c>
      <c r="G304" s="362">
        <f>E304/D304*100%</f>
        <v>0.913793103448276</v>
      </c>
    </row>
    <row r="305" s="130" customFormat="1" ht="23.1" customHeight="1" spans="1:7">
      <c r="A305" s="189" t="s">
        <v>575</v>
      </c>
      <c r="B305" s="189" t="s">
        <v>131</v>
      </c>
      <c r="C305" s="160" t="s">
        <v>47</v>
      </c>
      <c r="D305" s="160" t="s">
        <v>47</v>
      </c>
      <c r="E305" s="160" t="s">
        <v>47</v>
      </c>
      <c r="F305" s="361"/>
      <c r="G305" s="362"/>
    </row>
    <row r="306" s="130" customFormat="1" ht="23.1" customHeight="1" spans="1:7">
      <c r="A306" s="189" t="s">
        <v>576</v>
      </c>
      <c r="B306" s="189" t="s">
        <v>133</v>
      </c>
      <c r="C306" s="160" t="s">
        <v>47</v>
      </c>
      <c r="D306" s="160" t="s">
        <v>47</v>
      </c>
      <c r="E306" s="160" t="s">
        <v>47</v>
      </c>
      <c r="F306" s="361"/>
      <c r="G306" s="362"/>
    </row>
    <row r="307" s="130" customFormat="1" ht="23.1" customHeight="1" spans="1:7">
      <c r="A307" s="189" t="s">
        <v>577</v>
      </c>
      <c r="B307" s="189" t="s">
        <v>578</v>
      </c>
      <c r="C307" s="160" t="s">
        <v>47</v>
      </c>
      <c r="D307" s="160" t="s">
        <v>47</v>
      </c>
      <c r="E307" s="160" t="s">
        <v>47</v>
      </c>
      <c r="F307" s="361"/>
      <c r="G307" s="362"/>
    </row>
    <row r="308" s="130" customFormat="1" ht="23.1" customHeight="1" spans="1:7">
      <c r="A308" s="189" t="s">
        <v>579</v>
      </c>
      <c r="B308" s="189" t="s">
        <v>580</v>
      </c>
      <c r="C308" s="160" t="s">
        <v>47</v>
      </c>
      <c r="D308" s="160" t="s">
        <v>47</v>
      </c>
      <c r="E308" s="160" t="s">
        <v>47</v>
      </c>
      <c r="F308" s="361"/>
      <c r="G308" s="362"/>
    </row>
    <row r="309" s="130" customFormat="1" ht="23.1" customHeight="1" spans="1:7">
      <c r="A309" s="189" t="s">
        <v>581</v>
      </c>
      <c r="B309" s="189" t="s">
        <v>147</v>
      </c>
      <c r="C309" s="160" t="s">
        <v>47</v>
      </c>
      <c r="D309" s="160" t="s">
        <v>47</v>
      </c>
      <c r="E309" s="160" t="s">
        <v>47</v>
      </c>
      <c r="F309" s="361"/>
      <c r="G309" s="362"/>
    </row>
    <row r="310" s="130" customFormat="1" ht="23.1" customHeight="1" spans="1:7">
      <c r="A310" s="189" t="s">
        <v>582</v>
      </c>
      <c r="B310" s="189" t="s">
        <v>583</v>
      </c>
      <c r="C310" s="160" t="s">
        <v>47</v>
      </c>
      <c r="D310" s="160" t="s">
        <v>47</v>
      </c>
      <c r="E310" s="160" t="s">
        <v>47</v>
      </c>
      <c r="F310" s="361"/>
      <c r="G310" s="362"/>
    </row>
    <row r="311" s="130" customFormat="1" ht="23.1" customHeight="1" spans="1:7">
      <c r="A311" s="157" t="s">
        <v>584</v>
      </c>
      <c r="B311" s="363" t="s">
        <v>585</v>
      </c>
      <c r="C311" s="158">
        <f>SUM(C312:C319)</f>
        <v>0</v>
      </c>
      <c r="D311" s="158">
        <f>SUM(D312:D319)</f>
        <v>87</v>
      </c>
      <c r="E311" s="158">
        <f>SUM(E312:E319)</f>
        <v>83</v>
      </c>
      <c r="F311" s="361">
        <f>IF(ISERROR(E311/C311),,E311/C311)</f>
        <v>0</v>
      </c>
      <c r="G311" s="362">
        <f>E311/D311*100%</f>
        <v>0.954022988505747</v>
      </c>
    </row>
    <row r="312" s="130" customFormat="1" ht="23.1" customHeight="1" spans="1:7">
      <c r="A312" s="189" t="s">
        <v>586</v>
      </c>
      <c r="B312" s="189" t="s">
        <v>129</v>
      </c>
      <c r="C312" s="160" t="s">
        <v>47</v>
      </c>
      <c r="D312" s="160">
        <v>87</v>
      </c>
      <c r="E312" s="160">
        <v>83</v>
      </c>
      <c r="F312" s="361">
        <f>IF(ISERROR(E312/C312),,E312/C312)</f>
        <v>0</v>
      </c>
      <c r="G312" s="362">
        <f>E312/D312*100%</f>
        <v>0.954022988505747</v>
      </c>
    </row>
    <row r="313" s="130" customFormat="1" ht="23.1" customHeight="1" spans="1:7">
      <c r="A313" s="189" t="s">
        <v>587</v>
      </c>
      <c r="B313" s="189" t="s">
        <v>131</v>
      </c>
      <c r="C313" s="160" t="s">
        <v>47</v>
      </c>
      <c r="D313" s="160" t="s">
        <v>47</v>
      </c>
      <c r="E313" s="160" t="s">
        <v>47</v>
      </c>
      <c r="F313" s="361"/>
      <c r="G313" s="362"/>
    </row>
    <row r="314" s="130" customFormat="1" ht="23.1" customHeight="1" spans="1:7">
      <c r="A314" s="189" t="s">
        <v>588</v>
      </c>
      <c r="B314" s="189" t="s">
        <v>133</v>
      </c>
      <c r="C314" s="160" t="s">
        <v>47</v>
      </c>
      <c r="D314" s="160" t="s">
        <v>47</v>
      </c>
      <c r="E314" s="160" t="s">
        <v>47</v>
      </c>
      <c r="F314" s="361"/>
      <c r="G314" s="362"/>
    </row>
    <row r="315" s="130" customFormat="1" ht="23.1" customHeight="1" spans="1:7">
      <c r="A315" s="189" t="s">
        <v>589</v>
      </c>
      <c r="B315" s="189" t="s">
        <v>590</v>
      </c>
      <c r="C315" s="160" t="s">
        <v>47</v>
      </c>
      <c r="D315" s="160" t="s">
        <v>47</v>
      </c>
      <c r="E315" s="160" t="s">
        <v>47</v>
      </c>
      <c r="F315" s="361"/>
      <c r="G315" s="362"/>
    </row>
    <row r="316" s="130" customFormat="1" ht="23.1" customHeight="1" spans="1:7">
      <c r="A316" s="189" t="s">
        <v>591</v>
      </c>
      <c r="B316" s="189" t="s">
        <v>592</v>
      </c>
      <c r="C316" s="160" t="s">
        <v>47</v>
      </c>
      <c r="D316" s="160" t="s">
        <v>47</v>
      </c>
      <c r="E316" s="160" t="s">
        <v>47</v>
      </c>
      <c r="F316" s="361"/>
      <c r="G316" s="362"/>
    </row>
    <row r="317" s="130" customFormat="1" ht="23.1" customHeight="1" spans="1:7">
      <c r="A317" s="189" t="s">
        <v>593</v>
      </c>
      <c r="B317" s="189" t="s">
        <v>594</v>
      </c>
      <c r="C317" s="160" t="s">
        <v>47</v>
      </c>
      <c r="D317" s="160" t="s">
        <v>47</v>
      </c>
      <c r="E317" s="160" t="s">
        <v>47</v>
      </c>
      <c r="F317" s="361"/>
      <c r="G317" s="362"/>
    </row>
    <row r="318" s="130" customFormat="1" ht="23.1" customHeight="1" spans="1:7">
      <c r="A318" s="189" t="s">
        <v>595</v>
      </c>
      <c r="B318" s="189" t="s">
        <v>147</v>
      </c>
      <c r="C318" s="160" t="s">
        <v>47</v>
      </c>
      <c r="D318" s="160" t="s">
        <v>47</v>
      </c>
      <c r="E318" s="160" t="s">
        <v>47</v>
      </c>
      <c r="F318" s="361"/>
      <c r="G318" s="362"/>
    </row>
    <row r="319" s="130" customFormat="1" ht="23.1" customHeight="1" spans="1:7">
      <c r="A319" s="189" t="s">
        <v>596</v>
      </c>
      <c r="B319" s="189" t="s">
        <v>597</v>
      </c>
      <c r="C319" s="160" t="s">
        <v>47</v>
      </c>
      <c r="D319" s="160" t="s">
        <v>47</v>
      </c>
      <c r="E319" s="160" t="s">
        <v>47</v>
      </c>
      <c r="F319" s="361"/>
      <c r="G319" s="362"/>
    </row>
    <row r="320" s="130" customFormat="1" ht="23.1" customHeight="1" spans="1:7">
      <c r="A320" s="157" t="s">
        <v>598</v>
      </c>
      <c r="B320" s="363" t="s">
        <v>599</v>
      </c>
      <c r="C320" s="158">
        <f>SUM(C321:C333)</f>
        <v>546</v>
      </c>
      <c r="D320" s="158">
        <f>SUM(D321:D333)</f>
        <v>738</v>
      </c>
      <c r="E320" s="158">
        <f>SUM(E321:E333)</f>
        <v>616</v>
      </c>
      <c r="F320" s="361">
        <f>IF(ISERROR(E320/C320),,E320/C320)</f>
        <v>1.12820512820513</v>
      </c>
      <c r="G320" s="362">
        <f>E320/D320*100%</f>
        <v>0.834688346883469</v>
      </c>
    </row>
    <row r="321" s="130" customFormat="1" ht="23.1" customHeight="1" spans="1:7">
      <c r="A321" s="189" t="s">
        <v>600</v>
      </c>
      <c r="B321" s="189" t="s">
        <v>129</v>
      </c>
      <c r="C321" s="160">
        <v>454</v>
      </c>
      <c r="D321" s="160">
        <v>459</v>
      </c>
      <c r="E321" s="160">
        <v>580</v>
      </c>
      <c r="F321" s="361">
        <f>IF(ISERROR(E321/C321),,E321/C321)</f>
        <v>1.27753303964758</v>
      </c>
      <c r="G321" s="362">
        <f>E321/D321*100%</f>
        <v>1.2636165577342</v>
      </c>
    </row>
    <row r="322" s="130" customFormat="1" ht="23.1" customHeight="1" spans="1:7">
      <c r="A322" s="189" t="s">
        <v>601</v>
      </c>
      <c r="B322" s="189" t="s">
        <v>131</v>
      </c>
      <c r="C322" s="160" t="s">
        <v>47</v>
      </c>
      <c r="D322" s="160" t="s">
        <v>47</v>
      </c>
      <c r="E322" s="160" t="s">
        <v>47</v>
      </c>
      <c r="F322" s="361"/>
      <c r="G322" s="362"/>
    </row>
    <row r="323" s="130" customFormat="1" ht="23.1" customHeight="1" spans="1:7">
      <c r="A323" s="189" t="s">
        <v>602</v>
      </c>
      <c r="B323" s="189" t="s">
        <v>133</v>
      </c>
      <c r="C323" s="160" t="s">
        <v>47</v>
      </c>
      <c r="D323" s="160" t="s">
        <v>47</v>
      </c>
      <c r="E323" s="160" t="s">
        <v>47</v>
      </c>
      <c r="F323" s="361"/>
      <c r="G323" s="362"/>
    </row>
    <row r="324" s="130" customFormat="1" ht="23.1" customHeight="1" spans="1:7">
      <c r="A324" s="189" t="s">
        <v>603</v>
      </c>
      <c r="B324" s="189" t="s">
        <v>604</v>
      </c>
      <c r="C324" s="160">
        <v>6</v>
      </c>
      <c r="D324" s="160" t="s">
        <v>47</v>
      </c>
      <c r="E324" s="160">
        <v>8</v>
      </c>
      <c r="F324" s="361">
        <f>IF(ISERROR(E324/C324),,E324/C324)</f>
        <v>1.33333333333333</v>
      </c>
      <c r="G324" s="362"/>
    </row>
    <row r="325" s="130" customFormat="1" ht="23.1" customHeight="1" spans="1:7">
      <c r="A325" s="189" t="s">
        <v>605</v>
      </c>
      <c r="B325" s="189" t="s">
        <v>606</v>
      </c>
      <c r="C325" s="160">
        <v>1</v>
      </c>
      <c r="D325" s="160">
        <v>1</v>
      </c>
      <c r="E325" s="160" t="s">
        <v>47</v>
      </c>
      <c r="F325" s="361">
        <f>IF(ISERROR(E325/C325),,E325/C325)</f>
        <v>0</v>
      </c>
      <c r="G325" s="362"/>
    </row>
    <row r="326" s="130" customFormat="1" ht="23.1" customHeight="1" spans="1:7">
      <c r="A326" s="189" t="s">
        <v>607</v>
      </c>
      <c r="B326" s="189" t="s">
        <v>608</v>
      </c>
      <c r="C326" s="160">
        <v>5</v>
      </c>
      <c r="D326" s="160">
        <v>2</v>
      </c>
      <c r="E326" s="160">
        <v>6</v>
      </c>
      <c r="F326" s="361">
        <f>IF(ISERROR(E326/C326),,E326/C326)</f>
        <v>1.2</v>
      </c>
      <c r="G326" s="362">
        <f>E326/D326*100%</f>
        <v>3</v>
      </c>
    </row>
    <row r="327" s="130" customFormat="1" ht="23.1" customHeight="1" spans="1:7">
      <c r="A327" s="189" t="s">
        <v>609</v>
      </c>
      <c r="B327" s="189" t="s">
        <v>610</v>
      </c>
      <c r="C327" s="160">
        <v>15</v>
      </c>
      <c r="D327" s="160">
        <v>20</v>
      </c>
      <c r="E327" s="160">
        <v>5</v>
      </c>
      <c r="F327" s="361">
        <f>IF(ISERROR(E327/C327),,E327/C327)</f>
        <v>0.333333333333333</v>
      </c>
      <c r="G327" s="362">
        <f>E327/D327*100%</f>
        <v>0.25</v>
      </c>
    </row>
    <row r="328" s="130" customFormat="1" ht="23.1" customHeight="1" spans="1:7">
      <c r="A328" s="189" t="s">
        <v>611</v>
      </c>
      <c r="B328" s="189" t="s">
        <v>612</v>
      </c>
      <c r="C328" s="160" t="s">
        <v>47</v>
      </c>
      <c r="D328" s="160" t="s">
        <v>47</v>
      </c>
      <c r="E328" s="160" t="s">
        <v>47</v>
      </c>
      <c r="F328" s="361"/>
      <c r="G328" s="362"/>
    </row>
    <row r="329" s="130" customFormat="1" ht="23.1" customHeight="1" spans="1:7">
      <c r="A329" s="189" t="s">
        <v>613</v>
      </c>
      <c r="B329" s="189" t="s">
        <v>614</v>
      </c>
      <c r="C329" s="160">
        <v>1</v>
      </c>
      <c r="D329" s="160">
        <v>1</v>
      </c>
      <c r="E329" s="160">
        <v>3</v>
      </c>
      <c r="F329" s="361">
        <f>IF(ISERROR(E329/C329),,E329/C329)</f>
        <v>3</v>
      </c>
      <c r="G329" s="362">
        <f>E329/D329*100%</f>
        <v>3</v>
      </c>
    </row>
    <row r="330" s="130" customFormat="1" ht="23.1" customHeight="1" spans="1:7">
      <c r="A330" s="189" t="s">
        <v>615</v>
      </c>
      <c r="B330" s="189" t="s">
        <v>616</v>
      </c>
      <c r="C330" s="160">
        <v>2</v>
      </c>
      <c r="D330" s="160">
        <v>1</v>
      </c>
      <c r="E330" s="160">
        <v>1</v>
      </c>
      <c r="F330" s="361">
        <f>IF(ISERROR(E330/C330),,E330/C330)</f>
        <v>0.5</v>
      </c>
      <c r="G330" s="362">
        <f>E330/D330*100%</f>
        <v>1</v>
      </c>
    </row>
    <row r="331" s="130" customFormat="1" ht="23.1" customHeight="1" spans="1:7">
      <c r="A331" s="189" t="s">
        <v>617</v>
      </c>
      <c r="B331" s="189" t="s">
        <v>230</v>
      </c>
      <c r="C331" s="160" t="s">
        <v>47</v>
      </c>
      <c r="D331" s="160" t="s">
        <v>47</v>
      </c>
      <c r="E331" s="160" t="s">
        <v>47</v>
      </c>
      <c r="F331" s="361"/>
      <c r="G331" s="362"/>
    </row>
    <row r="332" s="130" customFormat="1" ht="23.1" customHeight="1" spans="1:7">
      <c r="A332" s="189" t="s">
        <v>618</v>
      </c>
      <c r="B332" s="189" t="s">
        <v>147</v>
      </c>
      <c r="C332" s="160" t="s">
        <v>47</v>
      </c>
      <c r="D332" s="160" t="s">
        <v>47</v>
      </c>
      <c r="E332" s="160" t="s">
        <v>47</v>
      </c>
      <c r="F332" s="361"/>
      <c r="G332" s="362"/>
    </row>
    <row r="333" s="130" customFormat="1" ht="23.1" customHeight="1" spans="1:7">
      <c r="A333" s="189" t="s">
        <v>619</v>
      </c>
      <c r="B333" s="189" t="s">
        <v>620</v>
      </c>
      <c r="C333" s="160">
        <v>62</v>
      </c>
      <c r="D333" s="160">
        <v>254</v>
      </c>
      <c r="E333" s="160">
        <v>13</v>
      </c>
      <c r="F333" s="361">
        <f>IF(ISERROR(E333/C333),,E333/C333)</f>
        <v>0.209677419354839</v>
      </c>
      <c r="G333" s="362">
        <f>E333/D333*100%</f>
        <v>0.0511811023622047</v>
      </c>
    </row>
    <row r="334" s="130" customFormat="1" ht="23.1" customHeight="1" spans="1:7">
      <c r="A334" s="157" t="s">
        <v>621</v>
      </c>
      <c r="B334" s="363" t="s">
        <v>622</v>
      </c>
      <c r="C334" s="158">
        <f>SUM(C335:C343)</f>
        <v>0</v>
      </c>
      <c r="D334" s="158">
        <f>SUM(D335:D343)</f>
        <v>0</v>
      </c>
      <c r="E334" s="158">
        <f>SUM(E335:E343)</f>
        <v>0</v>
      </c>
      <c r="F334" s="361">
        <f>IF(ISERROR(E334/C334),,E334/C334)</f>
        <v>0</v>
      </c>
      <c r="G334" s="362"/>
    </row>
    <row r="335" s="130" customFormat="1" ht="23.1" customHeight="1" spans="1:7">
      <c r="A335" s="189" t="s">
        <v>623</v>
      </c>
      <c r="B335" s="189" t="s">
        <v>129</v>
      </c>
      <c r="C335" s="160"/>
      <c r="D335" s="160"/>
      <c r="E335" s="160"/>
      <c r="F335" s="361"/>
      <c r="G335" s="362"/>
    </row>
    <row r="336" s="130" customFormat="1" ht="23.1" customHeight="1" spans="1:7">
      <c r="A336" s="189" t="s">
        <v>624</v>
      </c>
      <c r="B336" s="189" t="s">
        <v>131</v>
      </c>
      <c r="C336" s="160"/>
      <c r="D336" s="160"/>
      <c r="E336" s="160"/>
      <c r="F336" s="361"/>
      <c r="G336" s="362"/>
    </row>
    <row r="337" s="130" customFormat="1" ht="23.1" customHeight="1" spans="1:7">
      <c r="A337" s="189" t="s">
        <v>625</v>
      </c>
      <c r="B337" s="189" t="s">
        <v>133</v>
      </c>
      <c r="C337" s="160"/>
      <c r="D337" s="160"/>
      <c r="E337" s="160"/>
      <c r="F337" s="361"/>
      <c r="G337" s="362"/>
    </row>
    <row r="338" s="130" customFormat="1" ht="23.1" customHeight="1" spans="1:7">
      <c r="A338" s="189" t="s">
        <v>626</v>
      </c>
      <c r="B338" s="189" t="s">
        <v>627</v>
      </c>
      <c r="C338" s="160"/>
      <c r="D338" s="160"/>
      <c r="E338" s="160"/>
      <c r="F338" s="361"/>
      <c r="G338" s="362"/>
    </row>
    <row r="339" s="130" customFormat="1" ht="23.1" customHeight="1" spans="1:7">
      <c r="A339" s="189" t="s">
        <v>628</v>
      </c>
      <c r="B339" s="189" t="s">
        <v>629</v>
      </c>
      <c r="C339" s="160"/>
      <c r="D339" s="160"/>
      <c r="E339" s="160"/>
      <c r="F339" s="361"/>
      <c r="G339" s="362"/>
    </row>
    <row r="340" s="130" customFormat="1" ht="23.1" customHeight="1" spans="1:7">
      <c r="A340" s="189" t="s">
        <v>630</v>
      </c>
      <c r="B340" s="189" t="s">
        <v>631</v>
      </c>
      <c r="C340" s="160"/>
      <c r="D340" s="160"/>
      <c r="E340" s="160"/>
      <c r="F340" s="361"/>
      <c r="G340" s="362"/>
    </row>
    <row r="341" s="130" customFormat="1" ht="23.1" customHeight="1" spans="1:7">
      <c r="A341" s="189" t="s">
        <v>632</v>
      </c>
      <c r="B341" s="189" t="s">
        <v>230</v>
      </c>
      <c r="C341" s="160"/>
      <c r="D341" s="160"/>
      <c r="E341" s="160"/>
      <c r="F341" s="361"/>
      <c r="G341" s="362"/>
    </row>
    <row r="342" s="130" customFormat="1" ht="23.1" customHeight="1" spans="1:7">
      <c r="A342" s="189" t="s">
        <v>633</v>
      </c>
      <c r="B342" s="189" t="s">
        <v>147</v>
      </c>
      <c r="C342" s="160"/>
      <c r="D342" s="160"/>
      <c r="E342" s="160"/>
      <c r="F342" s="361"/>
      <c r="G342" s="362"/>
    </row>
    <row r="343" s="130" customFormat="1" ht="23.1" customHeight="1" spans="1:7">
      <c r="A343" s="189" t="s">
        <v>634</v>
      </c>
      <c r="B343" s="189" t="s">
        <v>635</v>
      </c>
      <c r="C343" s="160"/>
      <c r="D343" s="160"/>
      <c r="E343" s="160"/>
      <c r="F343" s="361"/>
      <c r="G343" s="362"/>
    </row>
    <row r="344" s="130" customFormat="1" ht="23.1" customHeight="1" spans="1:7">
      <c r="A344" s="157" t="s">
        <v>636</v>
      </c>
      <c r="B344" s="363" t="s">
        <v>637</v>
      </c>
      <c r="C344" s="158">
        <f>SUM(C345:C353)</f>
        <v>0</v>
      </c>
      <c r="D344" s="158">
        <f>SUM(D345:D353)</f>
        <v>0</v>
      </c>
      <c r="E344" s="158">
        <f>SUM(E345:E353)</f>
        <v>0</v>
      </c>
      <c r="F344" s="361">
        <f>IF(ISERROR(E344/C344),,E344/C344)</f>
        <v>0</v>
      </c>
      <c r="G344" s="362"/>
    </row>
    <row r="345" s="130" customFormat="1" ht="23.1" customHeight="1" spans="1:7">
      <c r="A345" s="189" t="s">
        <v>638</v>
      </c>
      <c r="B345" s="189" t="s">
        <v>129</v>
      </c>
      <c r="C345" s="160"/>
      <c r="D345" s="160"/>
      <c r="E345" s="160"/>
      <c r="F345" s="361"/>
      <c r="G345" s="362"/>
    </row>
    <row r="346" s="130" customFormat="1" ht="23.1" customHeight="1" spans="1:7">
      <c r="A346" s="189" t="s">
        <v>639</v>
      </c>
      <c r="B346" s="189" t="s">
        <v>131</v>
      </c>
      <c r="C346" s="160"/>
      <c r="D346" s="160"/>
      <c r="E346" s="160"/>
      <c r="F346" s="361"/>
      <c r="G346" s="362"/>
    </row>
    <row r="347" s="130" customFormat="1" ht="23.1" customHeight="1" spans="1:7">
      <c r="A347" s="189" t="s">
        <v>640</v>
      </c>
      <c r="B347" s="189" t="s">
        <v>133</v>
      </c>
      <c r="C347" s="160"/>
      <c r="D347" s="160"/>
      <c r="E347" s="160"/>
      <c r="F347" s="361"/>
      <c r="G347" s="362"/>
    </row>
    <row r="348" s="130" customFormat="1" ht="23.1" customHeight="1" spans="1:7">
      <c r="A348" s="189" t="s">
        <v>641</v>
      </c>
      <c r="B348" s="189" t="s">
        <v>642</v>
      </c>
      <c r="C348" s="160"/>
      <c r="D348" s="160"/>
      <c r="E348" s="160"/>
      <c r="F348" s="361"/>
      <c r="G348" s="362"/>
    </row>
    <row r="349" s="130" customFormat="1" ht="23.1" customHeight="1" spans="1:7">
      <c r="A349" s="189" t="s">
        <v>643</v>
      </c>
      <c r="B349" s="189" t="s">
        <v>644</v>
      </c>
      <c r="C349" s="160"/>
      <c r="D349" s="160"/>
      <c r="E349" s="160"/>
      <c r="F349" s="361"/>
      <c r="G349" s="362"/>
    </row>
    <row r="350" s="130" customFormat="1" ht="23.1" customHeight="1" spans="1:7">
      <c r="A350" s="189" t="s">
        <v>645</v>
      </c>
      <c r="B350" s="189" t="s">
        <v>646</v>
      </c>
      <c r="C350" s="160"/>
      <c r="D350" s="160"/>
      <c r="E350" s="160"/>
      <c r="F350" s="361"/>
      <c r="G350" s="362"/>
    </row>
    <row r="351" s="130" customFormat="1" ht="23.1" customHeight="1" spans="1:7">
      <c r="A351" s="189" t="s">
        <v>647</v>
      </c>
      <c r="B351" s="189" t="s">
        <v>230</v>
      </c>
      <c r="C351" s="160"/>
      <c r="D351" s="160"/>
      <c r="E351" s="160"/>
      <c r="F351" s="361"/>
      <c r="G351" s="362"/>
    </row>
    <row r="352" s="130" customFormat="1" ht="23.1" customHeight="1" spans="1:7">
      <c r="A352" s="189" t="s">
        <v>648</v>
      </c>
      <c r="B352" s="189" t="s">
        <v>147</v>
      </c>
      <c r="C352" s="160"/>
      <c r="D352" s="160"/>
      <c r="E352" s="160"/>
      <c r="F352" s="361"/>
      <c r="G352" s="362"/>
    </row>
    <row r="353" s="130" customFormat="1" ht="23.1" customHeight="1" spans="1:7">
      <c r="A353" s="189" t="s">
        <v>649</v>
      </c>
      <c r="B353" s="189" t="s">
        <v>650</v>
      </c>
      <c r="C353" s="160"/>
      <c r="D353" s="160"/>
      <c r="E353" s="160"/>
      <c r="F353" s="361"/>
      <c r="G353" s="362"/>
    </row>
    <row r="354" s="130" customFormat="1" ht="23.1" customHeight="1" spans="1:7">
      <c r="A354" s="157" t="s">
        <v>651</v>
      </c>
      <c r="B354" s="363" t="s">
        <v>652</v>
      </c>
      <c r="C354" s="158">
        <f>SUM(C355:C361)</f>
        <v>0</v>
      </c>
      <c r="D354" s="158">
        <f>SUM(D355:D361)</f>
        <v>0</v>
      </c>
      <c r="E354" s="158">
        <f>SUM(E355:E361)</f>
        <v>0</v>
      </c>
      <c r="F354" s="361">
        <f>IF(ISERROR(E354/C354),,E354/C354)</f>
        <v>0</v>
      </c>
      <c r="G354" s="362"/>
    </row>
    <row r="355" s="130" customFormat="1" ht="23.1" customHeight="1" spans="1:7">
      <c r="A355" s="189" t="s">
        <v>653</v>
      </c>
      <c r="B355" s="189" t="s">
        <v>129</v>
      </c>
      <c r="C355" s="160"/>
      <c r="D355" s="160"/>
      <c r="E355" s="160"/>
      <c r="F355" s="361"/>
      <c r="G355" s="362"/>
    </row>
    <row r="356" s="130" customFormat="1" ht="23.1" customHeight="1" spans="1:7">
      <c r="A356" s="189" t="s">
        <v>654</v>
      </c>
      <c r="B356" s="189" t="s">
        <v>131</v>
      </c>
      <c r="C356" s="160"/>
      <c r="D356" s="160"/>
      <c r="E356" s="160"/>
      <c r="F356" s="361"/>
      <c r="G356" s="362"/>
    </row>
    <row r="357" s="130" customFormat="1" ht="23.1" customHeight="1" spans="1:7">
      <c r="A357" s="189" t="s">
        <v>655</v>
      </c>
      <c r="B357" s="189" t="s">
        <v>133</v>
      </c>
      <c r="C357" s="160"/>
      <c r="D357" s="160"/>
      <c r="E357" s="160"/>
      <c r="F357" s="361"/>
      <c r="G357" s="362"/>
    </row>
    <row r="358" s="130" customFormat="1" ht="23.1" customHeight="1" spans="1:7">
      <c r="A358" s="189" t="s">
        <v>656</v>
      </c>
      <c r="B358" s="189" t="s">
        <v>657</v>
      </c>
      <c r="C358" s="160"/>
      <c r="D358" s="160"/>
      <c r="E358" s="160"/>
      <c r="F358" s="361"/>
      <c r="G358" s="362"/>
    </row>
    <row r="359" s="130" customFormat="1" ht="23.1" customHeight="1" spans="1:7">
      <c r="A359" s="189" t="s">
        <v>658</v>
      </c>
      <c r="B359" s="189" t="s">
        <v>659</v>
      </c>
      <c r="C359" s="160"/>
      <c r="D359" s="160"/>
      <c r="E359" s="160"/>
      <c r="F359" s="361"/>
      <c r="G359" s="362"/>
    </row>
    <row r="360" s="130" customFormat="1" ht="23.1" customHeight="1" spans="1:7">
      <c r="A360" s="189" t="s">
        <v>660</v>
      </c>
      <c r="B360" s="189" t="s">
        <v>147</v>
      </c>
      <c r="C360" s="160"/>
      <c r="D360" s="160"/>
      <c r="E360" s="160"/>
      <c r="F360" s="361"/>
      <c r="G360" s="362"/>
    </row>
    <row r="361" s="130" customFormat="1" ht="23.1" customHeight="1" spans="1:7">
      <c r="A361" s="189" t="s">
        <v>661</v>
      </c>
      <c r="B361" s="189" t="s">
        <v>662</v>
      </c>
      <c r="C361" s="160"/>
      <c r="D361" s="160"/>
      <c r="E361" s="160"/>
      <c r="F361" s="361"/>
      <c r="G361" s="362"/>
    </row>
    <row r="362" s="130" customFormat="1" ht="23.1" customHeight="1" spans="1:7">
      <c r="A362" s="157" t="s">
        <v>663</v>
      </c>
      <c r="B362" s="363" t="s">
        <v>664</v>
      </c>
      <c r="C362" s="158">
        <f>SUM(C363:C367)</f>
        <v>0</v>
      </c>
      <c r="D362" s="158">
        <f>SUM(D363:D367)</f>
        <v>0</v>
      </c>
      <c r="E362" s="158">
        <f>SUM(E363:E367)</f>
        <v>0</v>
      </c>
      <c r="F362" s="361">
        <f>IF(ISERROR(E362/C362),,E362/C362)</f>
        <v>0</v>
      </c>
      <c r="G362" s="362"/>
    </row>
    <row r="363" s="130" customFormat="1" ht="23.1" customHeight="1" spans="1:7">
      <c r="A363" s="189" t="s">
        <v>665</v>
      </c>
      <c r="B363" s="189" t="s">
        <v>129</v>
      </c>
      <c r="C363" s="160"/>
      <c r="D363" s="160"/>
      <c r="E363" s="160"/>
      <c r="F363" s="361"/>
      <c r="G363" s="362"/>
    </row>
    <row r="364" s="130" customFormat="1" ht="23.1" customHeight="1" spans="1:7">
      <c r="A364" s="189" t="s">
        <v>666</v>
      </c>
      <c r="B364" s="189" t="s">
        <v>131</v>
      </c>
      <c r="C364" s="160"/>
      <c r="D364" s="160"/>
      <c r="E364" s="160"/>
      <c r="F364" s="361"/>
      <c r="G364" s="362"/>
    </row>
    <row r="365" s="130" customFormat="1" ht="23.1" customHeight="1" spans="1:7">
      <c r="A365" s="189" t="s">
        <v>667</v>
      </c>
      <c r="B365" s="189" t="s">
        <v>230</v>
      </c>
      <c r="C365" s="160"/>
      <c r="D365" s="160"/>
      <c r="E365" s="160"/>
      <c r="F365" s="361"/>
      <c r="G365" s="362"/>
    </row>
    <row r="366" s="130" customFormat="1" ht="23.1" customHeight="1" spans="1:7">
      <c r="A366" s="189" t="s">
        <v>668</v>
      </c>
      <c r="B366" s="189" t="s">
        <v>669</v>
      </c>
      <c r="C366" s="160"/>
      <c r="D366" s="160"/>
      <c r="E366" s="160"/>
      <c r="F366" s="361"/>
      <c r="G366" s="362"/>
    </row>
    <row r="367" s="130" customFormat="1" ht="23.1" customHeight="1" spans="1:7">
      <c r="A367" s="189" t="s">
        <v>670</v>
      </c>
      <c r="B367" s="189" t="s">
        <v>671</v>
      </c>
      <c r="C367" s="160"/>
      <c r="D367" s="160"/>
      <c r="E367" s="160"/>
      <c r="F367" s="361"/>
      <c r="G367" s="362"/>
    </row>
    <row r="368" s="130" customFormat="1" ht="23.1" customHeight="1" spans="1:7">
      <c r="A368" s="157" t="s">
        <v>672</v>
      </c>
      <c r="B368" s="363" t="s">
        <v>673</v>
      </c>
      <c r="C368" s="158">
        <f>SUM(C369:C370)</f>
        <v>559</v>
      </c>
      <c r="D368" s="158">
        <f>SUM(D369:D370)</f>
        <v>136</v>
      </c>
      <c r="E368" s="158">
        <f>SUM(E369:E370)</f>
        <v>30</v>
      </c>
      <c r="F368" s="361">
        <f>IF(ISERROR(E368/C368),,E368/C368)</f>
        <v>0.0536672629695885</v>
      </c>
      <c r="G368" s="362">
        <f>E368/D368*100%</f>
        <v>0.220588235294118</v>
      </c>
    </row>
    <row r="369" s="130" customFormat="1" ht="23.1" customHeight="1" spans="1:7">
      <c r="A369" s="189" t="s">
        <v>674</v>
      </c>
      <c r="B369" s="189" t="s">
        <v>675</v>
      </c>
      <c r="C369" s="160">
        <v>3</v>
      </c>
      <c r="D369" s="160">
        <v>5</v>
      </c>
      <c r="E369" s="160" t="s">
        <v>47</v>
      </c>
      <c r="F369" s="361">
        <f>IF(ISERROR(E369/C369),,E369/C369)</f>
        <v>0</v>
      </c>
      <c r="G369" s="362"/>
    </row>
    <row r="370" s="130" customFormat="1" ht="23.1" customHeight="1" spans="1:7">
      <c r="A370" s="189" t="s">
        <v>676</v>
      </c>
      <c r="B370" s="189" t="s">
        <v>673</v>
      </c>
      <c r="C370" s="160">
        <v>556</v>
      </c>
      <c r="D370" s="160">
        <v>131</v>
      </c>
      <c r="E370" s="160">
        <v>30</v>
      </c>
      <c r="F370" s="361">
        <f>IF(ISERROR(E370/C370),,E370/C370)</f>
        <v>0.0539568345323741</v>
      </c>
      <c r="G370" s="362">
        <f>E370/D370*100%</f>
        <v>0.229007633587786</v>
      </c>
    </row>
    <row r="371" s="130" customFormat="1" ht="23.1" customHeight="1" spans="1:7">
      <c r="A371" s="157" t="s">
        <v>677</v>
      </c>
      <c r="B371" s="157" t="s">
        <v>678</v>
      </c>
      <c r="C371" s="158">
        <f>SUM(C372,C377,C384,C390,C396,C400,C404,C408,C414,C421)</f>
        <v>45462</v>
      </c>
      <c r="D371" s="158">
        <f>SUM(D372,D377,D384,D390,D396,D400,D404,D408,D414,D421)</f>
        <v>44748</v>
      </c>
      <c r="E371" s="158">
        <f>SUM(E372,E377,E384,E390,E396,E400,E404,E408,E414,E421)</f>
        <v>51984</v>
      </c>
      <c r="F371" s="361">
        <f>IF(ISERROR(E371/C371),,E371/C371)</f>
        <v>1.14346047248251</v>
      </c>
      <c r="G371" s="362">
        <f>E371/D371*100%</f>
        <v>1.16170555108608</v>
      </c>
    </row>
    <row r="372" s="130" customFormat="1" ht="23.1" customHeight="1" spans="1:7">
      <c r="A372" s="157" t="s">
        <v>679</v>
      </c>
      <c r="B372" s="363" t="s">
        <v>680</v>
      </c>
      <c r="C372" s="158">
        <f>SUM(C373:C376)</f>
        <v>629</v>
      </c>
      <c r="D372" s="158">
        <f>SUM(D373:D376)</f>
        <v>711</v>
      </c>
      <c r="E372" s="158">
        <f>SUM(E373:E376)</f>
        <v>793</v>
      </c>
      <c r="F372" s="361">
        <f>IF(ISERROR(E372/C372),,E372/C372)</f>
        <v>1.26073131955485</v>
      </c>
      <c r="G372" s="362">
        <f>E372/D372*100%</f>
        <v>1.11533052039381</v>
      </c>
    </row>
    <row r="373" s="130" customFormat="1" ht="23.1" customHeight="1" spans="1:7">
      <c r="A373" s="189" t="s">
        <v>681</v>
      </c>
      <c r="B373" s="189" t="s">
        <v>129</v>
      </c>
      <c r="C373" s="160">
        <v>629</v>
      </c>
      <c r="D373" s="160">
        <v>670</v>
      </c>
      <c r="E373" s="160">
        <v>793</v>
      </c>
      <c r="F373" s="361">
        <f>IF(ISERROR(E373/C373),,E373/C373)</f>
        <v>1.26073131955485</v>
      </c>
      <c r="G373" s="362">
        <f>E373/D373*100%</f>
        <v>1.18358208955224</v>
      </c>
    </row>
    <row r="374" s="130" customFormat="1" ht="23.1" customHeight="1" spans="1:7">
      <c r="A374" s="189" t="s">
        <v>682</v>
      </c>
      <c r="B374" s="189" t="s">
        <v>131</v>
      </c>
      <c r="C374" s="160" t="s">
        <v>47</v>
      </c>
      <c r="D374" s="160" t="s">
        <v>47</v>
      </c>
      <c r="E374" s="160" t="s">
        <v>47</v>
      </c>
      <c r="F374" s="361"/>
      <c r="G374" s="362"/>
    </row>
    <row r="375" s="130" customFormat="1" ht="23.1" customHeight="1" spans="1:7">
      <c r="A375" s="189" t="s">
        <v>683</v>
      </c>
      <c r="B375" s="189" t="s">
        <v>133</v>
      </c>
      <c r="C375" s="160" t="s">
        <v>47</v>
      </c>
      <c r="D375" s="160" t="s">
        <v>47</v>
      </c>
      <c r="E375" s="160" t="s">
        <v>47</v>
      </c>
      <c r="F375" s="361"/>
      <c r="G375" s="362"/>
    </row>
    <row r="376" s="130" customFormat="1" ht="23.1" customHeight="1" spans="1:7">
      <c r="A376" s="189" t="s">
        <v>684</v>
      </c>
      <c r="B376" s="189" t="s">
        <v>685</v>
      </c>
      <c r="C376" s="160" t="s">
        <v>47</v>
      </c>
      <c r="D376" s="160">
        <v>41</v>
      </c>
      <c r="E376" s="160" t="s">
        <v>47</v>
      </c>
      <c r="F376" s="361">
        <f>IF(ISERROR(E376/C376),,E376/C376)</f>
        <v>0</v>
      </c>
      <c r="G376" s="362"/>
    </row>
    <row r="377" s="130" customFormat="1" ht="23.1" customHeight="1" spans="1:7">
      <c r="A377" s="157" t="s">
        <v>686</v>
      </c>
      <c r="B377" s="363" t="s">
        <v>687</v>
      </c>
      <c r="C377" s="158">
        <f>SUM(C378:C383)</f>
        <v>39365</v>
      </c>
      <c r="D377" s="158">
        <f>SUM(D378:D383)</f>
        <v>40295</v>
      </c>
      <c r="E377" s="158">
        <f>SUM(E378:E383)</f>
        <v>47041</v>
      </c>
      <c r="F377" s="361">
        <f>IF(ISERROR(E377/C377),,E377/C377)</f>
        <v>1.19499555442652</v>
      </c>
      <c r="G377" s="362">
        <f>E377/D377*100%</f>
        <v>1.16741531207346</v>
      </c>
    </row>
    <row r="378" s="130" customFormat="1" ht="23.1" customHeight="1" spans="1:7">
      <c r="A378" s="189" t="s">
        <v>688</v>
      </c>
      <c r="B378" s="189" t="s">
        <v>689</v>
      </c>
      <c r="C378" s="160">
        <v>4329</v>
      </c>
      <c r="D378" s="160">
        <v>4804</v>
      </c>
      <c r="E378" s="160">
        <v>6486</v>
      </c>
      <c r="F378" s="361">
        <f>IF(ISERROR(E378/C378),,E378/C378)</f>
        <v>1.4982674982675</v>
      </c>
      <c r="G378" s="362">
        <f>E378/D378*100%</f>
        <v>1.35012489592007</v>
      </c>
    </row>
    <row r="379" s="130" customFormat="1" ht="23.1" customHeight="1" spans="1:7">
      <c r="A379" s="189" t="s">
        <v>690</v>
      </c>
      <c r="B379" s="189" t="s">
        <v>691</v>
      </c>
      <c r="C379" s="160">
        <v>16917</v>
      </c>
      <c r="D379" s="160">
        <v>14682</v>
      </c>
      <c r="E379" s="160">
        <v>14313</v>
      </c>
      <c r="F379" s="361">
        <f>IF(ISERROR(E379/C379),,E379/C379)</f>
        <v>0.846071998581309</v>
      </c>
      <c r="G379" s="362">
        <f>E379/D379*100%</f>
        <v>0.974867184307315</v>
      </c>
    </row>
    <row r="380" s="130" customFormat="1" ht="23.1" customHeight="1" spans="1:7">
      <c r="A380" s="189" t="s">
        <v>692</v>
      </c>
      <c r="B380" s="189" t="s">
        <v>693</v>
      </c>
      <c r="C380" s="160">
        <v>10298</v>
      </c>
      <c r="D380" s="160">
        <v>10642</v>
      </c>
      <c r="E380" s="160">
        <v>12843</v>
      </c>
      <c r="F380" s="361">
        <f>IF(ISERROR(E380/C380),,E380/C380)</f>
        <v>1.2471353660905</v>
      </c>
      <c r="G380" s="362">
        <f>E380/D380*100%</f>
        <v>1.20682202593497</v>
      </c>
    </row>
    <row r="381" s="130" customFormat="1" ht="23.1" customHeight="1" spans="1:7">
      <c r="A381" s="189" t="s">
        <v>694</v>
      </c>
      <c r="B381" s="189" t="s">
        <v>695</v>
      </c>
      <c r="C381" s="160">
        <v>5796</v>
      </c>
      <c r="D381" s="160">
        <v>5517</v>
      </c>
      <c r="E381" s="160">
        <v>8433</v>
      </c>
      <c r="F381" s="361">
        <f>IF(ISERROR(E381/C381),,E381/C381)</f>
        <v>1.45496894409938</v>
      </c>
      <c r="G381" s="362">
        <f>E381/D381*100%</f>
        <v>1.52854812398042</v>
      </c>
    </row>
    <row r="382" s="130" customFormat="1" ht="23.1" customHeight="1" spans="1:7">
      <c r="A382" s="189" t="s">
        <v>696</v>
      </c>
      <c r="B382" s="189" t="s">
        <v>697</v>
      </c>
      <c r="C382" s="160">
        <v>527</v>
      </c>
      <c r="D382" s="160">
        <v>428</v>
      </c>
      <c r="E382" s="160">
        <v>339</v>
      </c>
      <c r="F382" s="361">
        <f>IF(ISERROR(E382/C382),,E382/C382)</f>
        <v>0.64326375711575</v>
      </c>
      <c r="G382" s="362">
        <f>E382/D382*100%</f>
        <v>0.792056074766355</v>
      </c>
    </row>
    <row r="383" s="130" customFormat="1" ht="23.1" customHeight="1" spans="1:7">
      <c r="A383" s="189" t="s">
        <v>698</v>
      </c>
      <c r="B383" s="189" t="s">
        <v>699</v>
      </c>
      <c r="C383" s="160">
        <v>1498</v>
      </c>
      <c r="D383" s="160">
        <v>4222</v>
      </c>
      <c r="E383" s="160">
        <v>4627</v>
      </c>
      <c r="F383" s="361">
        <f>IF(ISERROR(E383/C383),,E383/C383)</f>
        <v>3.08878504672897</v>
      </c>
      <c r="G383" s="362">
        <f>E383/D383*100%</f>
        <v>1.09592610137376</v>
      </c>
    </row>
    <row r="384" s="130" customFormat="1" ht="23.1" customHeight="1" spans="1:7">
      <c r="A384" s="157" t="s">
        <v>700</v>
      </c>
      <c r="B384" s="363" t="s">
        <v>701</v>
      </c>
      <c r="C384" s="158">
        <f>SUM(C385:C389)</f>
        <v>3157</v>
      </c>
      <c r="D384" s="158">
        <f>SUM(D385:D389)</f>
        <v>1914</v>
      </c>
      <c r="E384" s="158">
        <f>SUM(E385:E389)</f>
        <v>2215</v>
      </c>
      <c r="F384" s="361">
        <f>IF(ISERROR(E384/C384),,E384/C384)</f>
        <v>0.701615457713019</v>
      </c>
      <c r="G384" s="362">
        <f>E384/D384*100%</f>
        <v>1.15726227795193</v>
      </c>
    </row>
    <row r="385" s="130" customFormat="1" ht="23.1" customHeight="1" spans="1:7">
      <c r="A385" s="189" t="s">
        <v>702</v>
      </c>
      <c r="B385" s="189" t="s">
        <v>703</v>
      </c>
      <c r="C385" s="160" t="s">
        <v>47</v>
      </c>
      <c r="D385" s="160" t="s">
        <v>47</v>
      </c>
      <c r="E385" s="160" t="s">
        <v>47</v>
      </c>
      <c r="F385" s="361"/>
      <c r="G385" s="362"/>
    </row>
    <row r="386" s="130" customFormat="1" ht="23.1" customHeight="1" spans="1:7">
      <c r="A386" s="189" t="s">
        <v>704</v>
      </c>
      <c r="B386" s="189" t="s">
        <v>705</v>
      </c>
      <c r="C386" s="160">
        <v>2995</v>
      </c>
      <c r="D386" s="160">
        <v>1891</v>
      </c>
      <c r="E386" s="160">
        <v>2136</v>
      </c>
      <c r="F386" s="361">
        <f>IF(ISERROR(E386/C386),,E386/C386)</f>
        <v>0.713188647746244</v>
      </c>
      <c r="G386" s="362">
        <f>E386/D386*100%</f>
        <v>1.12956107879429</v>
      </c>
    </row>
    <row r="387" s="130" customFormat="1" ht="23.1" customHeight="1" spans="1:7">
      <c r="A387" s="189" t="s">
        <v>706</v>
      </c>
      <c r="B387" s="189" t="s">
        <v>707</v>
      </c>
      <c r="C387" s="160" t="s">
        <v>47</v>
      </c>
      <c r="D387" s="160">
        <v>1</v>
      </c>
      <c r="E387" s="160" t="s">
        <v>47</v>
      </c>
      <c r="F387" s="361">
        <f>IF(ISERROR(E387/C387),,E387/C387)</f>
        <v>0</v>
      </c>
      <c r="G387" s="362"/>
    </row>
    <row r="388" s="130" customFormat="1" ht="23.1" customHeight="1" spans="1:7">
      <c r="A388" s="189" t="s">
        <v>708</v>
      </c>
      <c r="B388" s="189" t="s">
        <v>709</v>
      </c>
      <c r="C388" s="160">
        <v>76</v>
      </c>
      <c r="D388" s="160" t="s">
        <v>47</v>
      </c>
      <c r="E388" s="160">
        <v>79</v>
      </c>
      <c r="F388" s="361">
        <f>IF(ISERROR(E388/C388),,E388/C388)</f>
        <v>1.03947368421053</v>
      </c>
      <c r="G388" s="362"/>
    </row>
    <row r="389" s="130" customFormat="1" ht="23.1" customHeight="1" spans="1:7">
      <c r="A389" s="189" t="s">
        <v>710</v>
      </c>
      <c r="B389" s="189" t="s">
        <v>711</v>
      </c>
      <c r="C389" s="160">
        <v>86</v>
      </c>
      <c r="D389" s="160">
        <v>22</v>
      </c>
      <c r="E389" s="160" t="s">
        <v>47</v>
      </c>
      <c r="F389" s="361">
        <f>IF(ISERROR(E389/C389),,E389/C389)</f>
        <v>0</v>
      </c>
      <c r="G389" s="362"/>
    </row>
    <row r="390" s="130" customFormat="1" ht="23.1" customHeight="1" spans="1:7">
      <c r="A390" s="157" t="s">
        <v>712</v>
      </c>
      <c r="B390" s="363" t="s">
        <v>713</v>
      </c>
      <c r="C390" s="158">
        <f>SUM(C391:C395)</f>
        <v>0</v>
      </c>
      <c r="D390" s="158">
        <f>SUM(D391:D395)</f>
        <v>0</v>
      </c>
      <c r="E390" s="158">
        <f>SUM(E391:E395)</f>
        <v>0</v>
      </c>
      <c r="F390" s="361">
        <f>IF(ISERROR(E390/C390),,E390/C390)</f>
        <v>0</v>
      </c>
      <c r="G390" s="362"/>
    </row>
    <row r="391" s="130" customFormat="1" ht="23.1" customHeight="1" spans="1:7">
      <c r="A391" s="189" t="s">
        <v>714</v>
      </c>
      <c r="B391" s="189" t="s">
        <v>715</v>
      </c>
      <c r="C391" s="160"/>
      <c r="D391" s="160"/>
      <c r="E391" s="160"/>
      <c r="F391" s="361"/>
      <c r="G391" s="362"/>
    </row>
    <row r="392" s="130" customFormat="1" ht="23.1" customHeight="1" spans="1:7">
      <c r="A392" s="189" t="s">
        <v>716</v>
      </c>
      <c r="B392" s="189" t="s">
        <v>717</v>
      </c>
      <c r="C392" s="160"/>
      <c r="D392" s="160"/>
      <c r="E392" s="160"/>
      <c r="F392" s="361"/>
      <c r="G392" s="362"/>
    </row>
    <row r="393" s="130" customFormat="1" ht="23.1" customHeight="1" spans="1:7">
      <c r="A393" s="189" t="s">
        <v>718</v>
      </c>
      <c r="B393" s="189" t="s">
        <v>719</v>
      </c>
      <c r="C393" s="160"/>
      <c r="D393" s="160"/>
      <c r="E393" s="160"/>
      <c r="F393" s="361"/>
      <c r="G393" s="362"/>
    </row>
    <row r="394" s="130" customFormat="1" ht="23.1" customHeight="1" spans="1:7">
      <c r="A394" s="189" t="s">
        <v>720</v>
      </c>
      <c r="B394" s="189" t="s">
        <v>721</v>
      </c>
      <c r="C394" s="160"/>
      <c r="D394" s="160"/>
      <c r="E394" s="160"/>
      <c r="F394" s="361"/>
      <c r="G394" s="362"/>
    </row>
    <row r="395" s="130" customFormat="1" ht="23.1" customHeight="1" spans="1:7">
      <c r="A395" s="189" t="s">
        <v>722</v>
      </c>
      <c r="B395" s="189" t="s">
        <v>723</v>
      </c>
      <c r="C395" s="160"/>
      <c r="D395" s="160"/>
      <c r="E395" s="160"/>
      <c r="F395" s="361"/>
      <c r="G395" s="362"/>
    </row>
    <row r="396" s="130" customFormat="1" ht="23.1" customHeight="1" spans="1:7">
      <c r="A396" s="157" t="s">
        <v>724</v>
      </c>
      <c r="B396" s="363" t="s">
        <v>725</v>
      </c>
      <c r="C396" s="158">
        <f>SUM(C397:C399)</f>
        <v>0</v>
      </c>
      <c r="D396" s="158">
        <f>SUM(D397:D399)</f>
        <v>0</v>
      </c>
      <c r="E396" s="158">
        <f>SUM(E397:E399)</f>
        <v>0</v>
      </c>
      <c r="F396" s="361">
        <f>IF(ISERROR(E396/C396),,E396/C396)</f>
        <v>0</v>
      </c>
      <c r="G396" s="362"/>
    </row>
    <row r="397" s="130" customFormat="1" ht="23.1" customHeight="1" spans="1:7">
      <c r="A397" s="189" t="s">
        <v>726</v>
      </c>
      <c r="B397" s="189" t="s">
        <v>727</v>
      </c>
      <c r="C397" s="160"/>
      <c r="D397" s="160"/>
      <c r="E397" s="160"/>
      <c r="F397" s="361"/>
      <c r="G397" s="362"/>
    </row>
    <row r="398" s="130" customFormat="1" ht="23.1" customHeight="1" spans="1:7">
      <c r="A398" s="189" t="s">
        <v>728</v>
      </c>
      <c r="B398" s="189" t="s">
        <v>729</v>
      </c>
      <c r="C398" s="160"/>
      <c r="D398" s="160"/>
      <c r="E398" s="160"/>
      <c r="F398" s="361"/>
      <c r="G398" s="362"/>
    </row>
    <row r="399" s="130" customFormat="1" ht="23.1" customHeight="1" spans="1:7">
      <c r="A399" s="189" t="s">
        <v>730</v>
      </c>
      <c r="B399" s="189" t="s">
        <v>731</v>
      </c>
      <c r="C399" s="160"/>
      <c r="D399" s="160"/>
      <c r="E399" s="160"/>
      <c r="F399" s="361"/>
      <c r="G399" s="362"/>
    </row>
    <row r="400" s="130" customFormat="1" ht="23.1" customHeight="1" spans="1:7">
      <c r="A400" s="157" t="s">
        <v>732</v>
      </c>
      <c r="B400" s="363" t="s">
        <v>733</v>
      </c>
      <c r="C400" s="158">
        <f>SUM(C401:C403)</f>
        <v>0</v>
      </c>
      <c r="D400" s="158">
        <f>SUM(D401:D403)</f>
        <v>0</v>
      </c>
      <c r="E400" s="158">
        <f>SUM(E401:E403)</f>
        <v>0</v>
      </c>
      <c r="F400" s="361">
        <f>IF(ISERROR(E400/C400),,E400/C400)</f>
        <v>0</v>
      </c>
      <c r="G400" s="362"/>
    </row>
    <row r="401" s="130" customFormat="1" ht="23.1" customHeight="1" spans="1:7">
      <c r="A401" s="189" t="s">
        <v>734</v>
      </c>
      <c r="B401" s="189" t="s">
        <v>735</v>
      </c>
      <c r="C401" s="160"/>
      <c r="D401" s="160"/>
      <c r="E401" s="160"/>
      <c r="F401" s="361"/>
      <c r="G401" s="362"/>
    </row>
    <row r="402" s="130" customFormat="1" ht="23.1" customHeight="1" spans="1:7">
      <c r="A402" s="189" t="s">
        <v>736</v>
      </c>
      <c r="B402" s="189" t="s">
        <v>737</v>
      </c>
      <c r="C402" s="160"/>
      <c r="D402" s="160"/>
      <c r="E402" s="160"/>
      <c r="F402" s="361"/>
      <c r="G402" s="362"/>
    </row>
    <row r="403" s="130" customFormat="1" ht="23.1" customHeight="1" spans="1:7">
      <c r="A403" s="189" t="s">
        <v>738</v>
      </c>
      <c r="B403" s="189" t="s">
        <v>739</v>
      </c>
      <c r="C403" s="160"/>
      <c r="D403" s="160"/>
      <c r="E403" s="160"/>
      <c r="F403" s="361"/>
      <c r="G403" s="362"/>
    </row>
    <row r="404" s="130" customFormat="1" ht="23.1" customHeight="1" spans="1:7">
      <c r="A404" s="157" t="s">
        <v>740</v>
      </c>
      <c r="B404" s="363" t="s">
        <v>741</v>
      </c>
      <c r="C404" s="158">
        <f>SUM(C405:C407)</f>
        <v>0</v>
      </c>
      <c r="D404" s="158">
        <f>SUM(D405:D407)</f>
        <v>7</v>
      </c>
      <c r="E404" s="158">
        <f>SUM(E405:E407)</f>
        <v>12</v>
      </c>
      <c r="F404" s="361">
        <f>IF(ISERROR(E404/C404),,E404/C404)</f>
        <v>0</v>
      </c>
      <c r="G404" s="362">
        <f>E404/D404*100%</f>
        <v>1.71428571428571</v>
      </c>
    </row>
    <row r="405" s="130" customFormat="1" ht="23.1" customHeight="1" spans="1:7">
      <c r="A405" s="189" t="s">
        <v>742</v>
      </c>
      <c r="B405" s="189" t="s">
        <v>743</v>
      </c>
      <c r="C405" s="160" t="s">
        <v>47</v>
      </c>
      <c r="D405" s="160">
        <v>7</v>
      </c>
      <c r="E405" s="160">
        <v>12</v>
      </c>
      <c r="F405" s="361">
        <f>IF(ISERROR(E405/C405),,E405/C405)</f>
        <v>0</v>
      </c>
      <c r="G405" s="362">
        <f>E405/D405*100%</f>
        <v>1.71428571428571</v>
      </c>
    </row>
    <row r="406" s="130" customFormat="1" ht="23.1" customHeight="1" spans="1:7">
      <c r="A406" s="189" t="s">
        <v>744</v>
      </c>
      <c r="B406" s="189" t="s">
        <v>745</v>
      </c>
      <c r="C406" s="160" t="s">
        <v>47</v>
      </c>
      <c r="D406" s="160" t="s">
        <v>47</v>
      </c>
      <c r="E406" s="160" t="s">
        <v>47</v>
      </c>
      <c r="F406" s="361"/>
      <c r="G406" s="362"/>
    </row>
    <row r="407" s="130" customFormat="1" ht="23.1" customHeight="1" spans="1:7">
      <c r="A407" s="189" t="s">
        <v>746</v>
      </c>
      <c r="B407" s="189" t="s">
        <v>747</v>
      </c>
      <c r="C407" s="160" t="s">
        <v>47</v>
      </c>
      <c r="D407" s="160" t="s">
        <v>47</v>
      </c>
      <c r="E407" s="160" t="s">
        <v>47</v>
      </c>
      <c r="F407" s="361"/>
      <c r="G407" s="362"/>
    </row>
    <row r="408" s="130" customFormat="1" ht="23.1" customHeight="1" spans="1:7">
      <c r="A408" s="157" t="s">
        <v>748</v>
      </c>
      <c r="B408" s="363" t="s">
        <v>749</v>
      </c>
      <c r="C408" s="158">
        <f>SUM(C409:C413)</f>
        <v>21</v>
      </c>
      <c r="D408" s="158">
        <f>SUM(D409:D413)</f>
        <v>0</v>
      </c>
      <c r="E408" s="158">
        <f>SUM(E409:E413)</f>
        <v>20</v>
      </c>
      <c r="F408" s="361">
        <f>IF(ISERROR(E408/C408),,E408/C408)</f>
        <v>0.952380952380952</v>
      </c>
      <c r="G408" s="362"/>
    </row>
    <row r="409" s="130" customFormat="1" ht="23.1" customHeight="1" spans="1:7">
      <c r="A409" s="189" t="s">
        <v>750</v>
      </c>
      <c r="B409" s="189" t="s">
        <v>751</v>
      </c>
      <c r="C409" s="160" t="s">
        <v>47</v>
      </c>
      <c r="D409" s="160" t="s">
        <v>47</v>
      </c>
      <c r="E409" s="160" t="s">
        <v>47</v>
      </c>
      <c r="F409" s="361"/>
      <c r="G409" s="362"/>
    </row>
    <row r="410" s="130" customFormat="1" ht="23.1" customHeight="1" spans="1:7">
      <c r="A410" s="189" t="s">
        <v>752</v>
      </c>
      <c r="B410" s="189" t="s">
        <v>753</v>
      </c>
      <c r="C410" s="160">
        <v>20</v>
      </c>
      <c r="D410" s="160" t="s">
        <v>47</v>
      </c>
      <c r="E410" s="160" t="s">
        <v>47</v>
      </c>
      <c r="F410" s="361">
        <f>IF(ISERROR(E410/C410),,E410/C410)</f>
        <v>0</v>
      </c>
      <c r="G410" s="362"/>
    </row>
    <row r="411" s="130" customFormat="1" ht="23.1" customHeight="1" spans="1:7">
      <c r="A411" s="189" t="s">
        <v>754</v>
      </c>
      <c r="B411" s="189" t="s">
        <v>755</v>
      </c>
      <c r="C411" s="160">
        <v>1</v>
      </c>
      <c r="D411" s="160" t="s">
        <v>47</v>
      </c>
      <c r="E411" s="160">
        <v>20</v>
      </c>
      <c r="F411" s="361">
        <f>IF(ISERROR(E411/C411),,E411/C411)</f>
        <v>20</v>
      </c>
      <c r="G411" s="362"/>
    </row>
    <row r="412" s="130" customFormat="1" ht="23.1" customHeight="1" spans="1:7">
      <c r="A412" s="189" t="s">
        <v>756</v>
      </c>
      <c r="B412" s="189" t="s">
        <v>757</v>
      </c>
      <c r="C412" s="160" t="s">
        <v>47</v>
      </c>
      <c r="D412" s="160" t="s">
        <v>47</v>
      </c>
      <c r="E412" s="160" t="s">
        <v>47</v>
      </c>
      <c r="F412" s="361"/>
      <c r="G412" s="362"/>
    </row>
    <row r="413" s="130" customFormat="1" ht="23.1" customHeight="1" spans="1:7">
      <c r="A413" s="189" t="s">
        <v>758</v>
      </c>
      <c r="B413" s="189" t="s">
        <v>759</v>
      </c>
      <c r="C413" s="160" t="s">
        <v>47</v>
      </c>
      <c r="D413" s="160" t="s">
        <v>47</v>
      </c>
      <c r="E413" s="160" t="s">
        <v>47</v>
      </c>
      <c r="F413" s="361"/>
      <c r="G413" s="362"/>
    </row>
    <row r="414" s="130" customFormat="1" ht="23.1" customHeight="1" spans="1:7">
      <c r="A414" s="157" t="s">
        <v>760</v>
      </c>
      <c r="B414" s="363" t="s">
        <v>761</v>
      </c>
      <c r="C414" s="158">
        <f>SUM(C415:C420)</f>
        <v>105</v>
      </c>
      <c r="D414" s="158">
        <f>SUM(D415:D420)</f>
        <v>123</v>
      </c>
      <c r="E414" s="158">
        <f>SUM(E415:E420)</f>
        <v>0</v>
      </c>
      <c r="F414" s="361">
        <f>IF(ISERROR(E414/C414),,E414/C414)</f>
        <v>0</v>
      </c>
      <c r="G414" s="362">
        <f>E414/D414*100%</f>
        <v>0</v>
      </c>
    </row>
    <row r="415" s="130" customFormat="1" ht="23.1" customHeight="1" spans="1:7">
      <c r="A415" s="189" t="s">
        <v>762</v>
      </c>
      <c r="B415" s="189" t="s">
        <v>763</v>
      </c>
      <c r="C415" s="160" t="s">
        <v>47</v>
      </c>
      <c r="D415" s="160" t="s">
        <v>47</v>
      </c>
      <c r="E415" s="160" t="s">
        <v>47</v>
      </c>
      <c r="F415" s="361"/>
      <c r="G415" s="362"/>
    </row>
    <row r="416" s="130" customFormat="1" ht="23.1" customHeight="1" spans="1:7">
      <c r="A416" s="189" t="s">
        <v>764</v>
      </c>
      <c r="B416" s="189" t="s">
        <v>765</v>
      </c>
      <c r="C416" s="160" t="s">
        <v>47</v>
      </c>
      <c r="D416" s="160" t="s">
        <v>47</v>
      </c>
      <c r="E416" s="160" t="s">
        <v>47</v>
      </c>
      <c r="F416" s="361"/>
      <c r="G416" s="362"/>
    </row>
    <row r="417" s="130" customFormat="1" ht="23.1" customHeight="1" spans="1:7">
      <c r="A417" s="189" t="s">
        <v>766</v>
      </c>
      <c r="B417" s="189" t="s">
        <v>767</v>
      </c>
      <c r="C417" s="160" t="s">
        <v>47</v>
      </c>
      <c r="D417" s="160" t="s">
        <v>47</v>
      </c>
      <c r="E417" s="160" t="s">
        <v>47</v>
      </c>
      <c r="F417" s="361"/>
      <c r="G417" s="362"/>
    </row>
    <row r="418" s="130" customFormat="1" ht="23.1" customHeight="1" spans="1:7">
      <c r="A418" s="189" t="s">
        <v>768</v>
      </c>
      <c r="B418" s="189" t="s">
        <v>769</v>
      </c>
      <c r="C418" s="160" t="s">
        <v>47</v>
      </c>
      <c r="D418" s="160" t="s">
        <v>47</v>
      </c>
      <c r="E418" s="160" t="s">
        <v>47</v>
      </c>
      <c r="F418" s="361"/>
      <c r="G418" s="362"/>
    </row>
    <row r="419" s="130" customFormat="1" ht="23.1" customHeight="1" spans="1:7">
      <c r="A419" s="189" t="s">
        <v>770</v>
      </c>
      <c r="B419" s="189" t="s">
        <v>771</v>
      </c>
      <c r="C419" s="160" t="s">
        <v>47</v>
      </c>
      <c r="D419" s="160" t="s">
        <v>47</v>
      </c>
      <c r="E419" s="160" t="s">
        <v>47</v>
      </c>
      <c r="F419" s="361"/>
      <c r="G419" s="362"/>
    </row>
    <row r="420" s="130" customFormat="1" ht="23.1" customHeight="1" spans="1:7">
      <c r="A420" s="189" t="s">
        <v>772</v>
      </c>
      <c r="B420" s="189" t="s">
        <v>773</v>
      </c>
      <c r="C420" s="160">
        <v>105</v>
      </c>
      <c r="D420" s="160">
        <v>123</v>
      </c>
      <c r="E420" s="160" t="s">
        <v>47</v>
      </c>
      <c r="F420" s="361">
        <f>IF(ISERROR(E420/C420),,E420/C420)</f>
        <v>0</v>
      </c>
      <c r="G420" s="362"/>
    </row>
    <row r="421" s="130" customFormat="1" ht="23.1" customHeight="1" spans="1:7">
      <c r="A421" s="214" t="s">
        <v>774</v>
      </c>
      <c r="B421" s="376" t="s">
        <v>775</v>
      </c>
      <c r="C421" s="208">
        <f>SUM(C422)</f>
        <v>2185</v>
      </c>
      <c r="D421" s="208">
        <f>SUM(D422)</f>
        <v>1698</v>
      </c>
      <c r="E421" s="208">
        <f>SUM(E422)</f>
        <v>1903</v>
      </c>
      <c r="F421" s="361">
        <f>IF(ISERROR(E421/C421),,E421/C421)</f>
        <v>0.870938215102975</v>
      </c>
      <c r="G421" s="362">
        <f>E421/D421*100%</f>
        <v>1.12073027090695</v>
      </c>
    </row>
    <row r="422" s="130" customFormat="1" ht="23.1" customHeight="1" spans="1:7">
      <c r="A422" s="189" t="s">
        <v>776</v>
      </c>
      <c r="B422" s="189" t="s">
        <v>775</v>
      </c>
      <c r="C422" s="160">
        <v>2185</v>
      </c>
      <c r="D422" s="160">
        <v>1698</v>
      </c>
      <c r="E422" s="160">
        <v>1903</v>
      </c>
      <c r="F422" s="361">
        <f>IF(ISERROR(E422/C422),,E422/C422)</f>
        <v>0.870938215102975</v>
      </c>
      <c r="G422" s="362">
        <f>E422/D422*100%</f>
        <v>1.12073027090695</v>
      </c>
    </row>
    <row r="423" s="130" customFormat="1" ht="23.1" customHeight="1" spans="1:7">
      <c r="A423" s="157" t="s">
        <v>777</v>
      </c>
      <c r="B423" s="157" t="s">
        <v>778</v>
      </c>
      <c r="C423" s="158">
        <f>SUM(C424,C429,C438,C444,C449,C454,C459,C466,C470,C474)</f>
        <v>349</v>
      </c>
      <c r="D423" s="158">
        <f>SUM(D424,D429,D438,D444,D449,D454,D459,D466,D470,D474)</f>
        <v>189</v>
      </c>
      <c r="E423" s="158">
        <f>SUM(E424,E429,E438,E444,E449,E454,E459,E466,E470,E474)</f>
        <v>121</v>
      </c>
      <c r="F423" s="361">
        <f>IF(ISERROR(E423/C423),,E423/C423)</f>
        <v>0.346704871060172</v>
      </c>
      <c r="G423" s="362">
        <f>E423/D423*100%</f>
        <v>0.64021164021164</v>
      </c>
    </row>
    <row r="424" s="130" customFormat="1" ht="23.1" customHeight="1" spans="1:7">
      <c r="A424" s="157" t="s">
        <v>779</v>
      </c>
      <c r="B424" s="363" t="s">
        <v>780</v>
      </c>
      <c r="C424" s="158">
        <f>SUM(C425:C428)</f>
        <v>149</v>
      </c>
      <c r="D424" s="158">
        <f>SUM(D425:D428)</f>
        <v>145</v>
      </c>
      <c r="E424" s="158">
        <f>SUM(E425:E428)</f>
        <v>83</v>
      </c>
      <c r="F424" s="361">
        <f>IF(ISERROR(E424/C424),,E424/C424)</f>
        <v>0.557046979865772</v>
      </c>
      <c r="G424" s="362">
        <f>E424/D424*100%</f>
        <v>0.572413793103448</v>
      </c>
    </row>
    <row r="425" s="130" customFormat="1" ht="23.1" customHeight="1" spans="1:7">
      <c r="A425" s="189" t="s">
        <v>781</v>
      </c>
      <c r="B425" s="189" t="s">
        <v>129</v>
      </c>
      <c r="C425" s="160">
        <v>147</v>
      </c>
      <c r="D425" s="160">
        <v>140</v>
      </c>
      <c r="E425" s="160">
        <v>83</v>
      </c>
      <c r="F425" s="361">
        <f>IF(ISERROR(E425/C425),,E425/C425)</f>
        <v>0.564625850340136</v>
      </c>
      <c r="G425" s="362">
        <f>E425/D425*100%</f>
        <v>0.592857142857143</v>
      </c>
    </row>
    <row r="426" s="130" customFormat="1" ht="23.1" customHeight="1" spans="1:7">
      <c r="A426" s="189" t="s">
        <v>782</v>
      </c>
      <c r="B426" s="189" t="s">
        <v>131</v>
      </c>
      <c r="C426" s="160" t="s">
        <v>47</v>
      </c>
      <c r="D426" s="160">
        <v>3</v>
      </c>
      <c r="E426" s="160" t="s">
        <v>47</v>
      </c>
      <c r="F426" s="361">
        <f>IF(ISERROR(E426/C426),,E426/C426)</f>
        <v>0</v>
      </c>
      <c r="G426" s="362"/>
    </row>
    <row r="427" s="130" customFormat="1" ht="23.1" customHeight="1" spans="1:7">
      <c r="A427" s="189" t="s">
        <v>783</v>
      </c>
      <c r="B427" s="189" t="s">
        <v>133</v>
      </c>
      <c r="C427" s="160" t="s">
        <v>47</v>
      </c>
      <c r="D427" s="160" t="s">
        <v>47</v>
      </c>
      <c r="E427" s="160" t="s">
        <v>47</v>
      </c>
      <c r="F427" s="361"/>
      <c r="G427" s="362"/>
    </row>
    <row r="428" s="130" customFormat="1" ht="23.1" customHeight="1" spans="1:7">
      <c r="A428" s="189" t="s">
        <v>784</v>
      </c>
      <c r="B428" s="189" t="s">
        <v>785</v>
      </c>
      <c r="C428" s="160">
        <v>2</v>
      </c>
      <c r="D428" s="160">
        <v>2</v>
      </c>
      <c r="E428" s="160" t="s">
        <v>47</v>
      </c>
      <c r="F428" s="361">
        <f>IF(ISERROR(E428/C428),,E428/C428)</f>
        <v>0</v>
      </c>
      <c r="G428" s="362"/>
    </row>
    <row r="429" s="130" customFormat="1" ht="23.1" customHeight="1" spans="1:7">
      <c r="A429" s="157" t="s">
        <v>786</v>
      </c>
      <c r="B429" s="363" t="s">
        <v>787</v>
      </c>
      <c r="C429" s="158">
        <f>SUM(C430:C437)</f>
        <v>0</v>
      </c>
      <c r="D429" s="158">
        <f>SUM(D430:D437)</f>
        <v>1</v>
      </c>
      <c r="E429" s="158">
        <f>SUM(E430:E437)</f>
        <v>20</v>
      </c>
      <c r="F429" s="361">
        <f>IF(ISERROR(E429/C429),,E429/C429)</f>
        <v>0</v>
      </c>
      <c r="G429" s="362">
        <f>E429/D429*100%</f>
        <v>20</v>
      </c>
    </row>
    <row r="430" s="130" customFormat="1" ht="23.1" customHeight="1" spans="1:7">
      <c r="A430" s="189" t="s">
        <v>788</v>
      </c>
      <c r="B430" s="189" t="s">
        <v>789</v>
      </c>
      <c r="C430" s="160" t="s">
        <v>47</v>
      </c>
      <c r="D430" s="160" t="s">
        <v>47</v>
      </c>
      <c r="E430" s="160" t="s">
        <v>47</v>
      </c>
      <c r="F430" s="361"/>
      <c r="G430" s="362"/>
    </row>
    <row r="431" s="130" customFormat="1" ht="23.1" customHeight="1" spans="1:7">
      <c r="A431" s="189" t="s">
        <v>790</v>
      </c>
      <c r="B431" s="189" t="s">
        <v>791</v>
      </c>
      <c r="C431" s="160" t="s">
        <v>47</v>
      </c>
      <c r="D431" s="160" t="s">
        <v>47</v>
      </c>
      <c r="E431" s="160" t="s">
        <v>47</v>
      </c>
      <c r="F431" s="361"/>
      <c r="G431" s="362"/>
    </row>
    <row r="432" s="130" customFormat="1" ht="23.1" customHeight="1" spans="1:7">
      <c r="A432" s="189" t="s">
        <v>792</v>
      </c>
      <c r="B432" s="189" t="s">
        <v>793</v>
      </c>
      <c r="C432" s="160" t="s">
        <v>47</v>
      </c>
      <c r="D432" s="160" t="s">
        <v>47</v>
      </c>
      <c r="E432" s="160" t="s">
        <v>47</v>
      </c>
      <c r="F432" s="361"/>
      <c r="G432" s="362"/>
    </row>
    <row r="433" s="130" customFormat="1" ht="23.1" customHeight="1" spans="1:7">
      <c r="A433" s="189" t="s">
        <v>794</v>
      </c>
      <c r="B433" s="189" t="s">
        <v>795</v>
      </c>
      <c r="C433" s="160" t="s">
        <v>47</v>
      </c>
      <c r="D433" s="160" t="s">
        <v>47</v>
      </c>
      <c r="E433" s="160" t="s">
        <v>47</v>
      </c>
      <c r="F433" s="361"/>
      <c r="G433" s="362"/>
    </row>
    <row r="434" s="130" customFormat="1" ht="23.1" customHeight="1" spans="1:7">
      <c r="A434" s="189" t="s">
        <v>796</v>
      </c>
      <c r="B434" s="189" t="s">
        <v>797</v>
      </c>
      <c r="C434" s="160" t="s">
        <v>47</v>
      </c>
      <c r="D434" s="160" t="s">
        <v>47</v>
      </c>
      <c r="E434" s="160" t="s">
        <v>47</v>
      </c>
      <c r="F434" s="361"/>
      <c r="G434" s="362"/>
    </row>
    <row r="435" s="130" customFormat="1" ht="23.1" customHeight="1" spans="1:7">
      <c r="A435" s="189" t="s">
        <v>798</v>
      </c>
      <c r="B435" s="189" t="s">
        <v>799</v>
      </c>
      <c r="C435" s="160" t="s">
        <v>47</v>
      </c>
      <c r="D435" s="160" t="s">
        <v>47</v>
      </c>
      <c r="E435" s="160" t="s">
        <v>47</v>
      </c>
      <c r="F435" s="361"/>
      <c r="G435" s="362"/>
    </row>
    <row r="436" s="130" customFormat="1" ht="23.1" customHeight="1" spans="1:7">
      <c r="A436" s="189" t="s">
        <v>800</v>
      </c>
      <c r="B436" s="189" t="s">
        <v>801</v>
      </c>
      <c r="C436" s="160" t="s">
        <v>47</v>
      </c>
      <c r="D436" s="160">
        <v>1</v>
      </c>
      <c r="E436" s="160">
        <v>20</v>
      </c>
      <c r="F436" s="361">
        <f>IF(ISERROR(E436/C436),,E436/C436)</f>
        <v>0</v>
      </c>
      <c r="G436" s="362">
        <f>E436/D436*100%</f>
        <v>20</v>
      </c>
    </row>
    <row r="437" s="130" customFormat="1" ht="23.1" customHeight="1" spans="1:7">
      <c r="A437" s="189" t="s">
        <v>802</v>
      </c>
      <c r="B437" s="189" t="s">
        <v>803</v>
      </c>
      <c r="C437" s="160" t="s">
        <v>47</v>
      </c>
      <c r="D437" s="160" t="s">
        <v>47</v>
      </c>
      <c r="E437" s="160" t="s">
        <v>47</v>
      </c>
      <c r="F437" s="361"/>
      <c r="G437" s="362"/>
    </row>
    <row r="438" s="130" customFormat="1" ht="23.1" customHeight="1" spans="1:7">
      <c r="A438" s="157" t="s">
        <v>804</v>
      </c>
      <c r="B438" s="363" t="s">
        <v>805</v>
      </c>
      <c r="C438" s="158">
        <f>SUM(C439:C443)</f>
        <v>0</v>
      </c>
      <c r="D438" s="158">
        <f>SUM(D439:D443)</f>
        <v>0</v>
      </c>
      <c r="E438" s="158">
        <f>SUM(E439:E443)</f>
        <v>0</v>
      </c>
      <c r="F438" s="361">
        <f>IF(ISERROR(E438/C438),,E438/C438)</f>
        <v>0</v>
      </c>
      <c r="G438" s="362"/>
    </row>
    <row r="439" s="130" customFormat="1" ht="23.1" customHeight="1" spans="1:7">
      <c r="A439" s="189" t="s">
        <v>806</v>
      </c>
      <c r="B439" s="189" t="s">
        <v>789</v>
      </c>
      <c r="C439" s="160"/>
      <c r="D439" s="160"/>
      <c r="E439" s="160"/>
      <c r="F439" s="361"/>
      <c r="G439" s="362"/>
    </row>
    <row r="440" s="130" customFormat="1" ht="23.1" customHeight="1" spans="1:7">
      <c r="A440" s="189" t="s">
        <v>807</v>
      </c>
      <c r="B440" s="189" t="s">
        <v>808</v>
      </c>
      <c r="C440" s="160"/>
      <c r="D440" s="160"/>
      <c r="E440" s="160"/>
      <c r="F440" s="361"/>
      <c r="G440" s="362"/>
    </row>
    <row r="441" s="130" customFormat="1" ht="23.1" customHeight="1" spans="1:7">
      <c r="A441" s="189" t="s">
        <v>809</v>
      </c>
      <c r="B441" s="189" t="s">
        <v>810</v>
      </c>
      <c r="C441" s="160"/>
      <c r="D441" s="160"/>
      <c r="E441" s="160"/>
      <c r="F441" s="361"/>
      <c r="G441" s="362"/>
    </row>
    <row r="442" s="130" customFormat="1" ht="23.1" customHeight="1" spans="1:7">
      <c r="A442" s="189" t="s">
        <v>811</v>
      </c>
      <c r="B442" s="189" t="s">
        <v>812</v>
      </c>
      <c r="C442" s="160"/>
      <c r="D442" s="160"/>
      <c r="E442" s="160"/>
      <c r="F442" s="361"/>
      <c r="G442" s="362"/>
    </row>
    <row r="443" s="130" customFormat="1" ht="23.1" customHeight="1" spans="1:7">
      <c r="A443" s="189" t="s">
        <v>813</v>
      </c>
      <c r="B443" s="189" t="s">
        <v>814</v>
      </c>
      <c r="C443" s="160"/>
      <c r="D443" s="160"/>
      <c r="E443" s="160"/>
      <c r="F443" s="361"/>
      <c r="G443" s="362"/>
    </row>
    <row r="444" s="130" customFormat="1" ht="23.1" customHeight="1" spans="1:7">
      <c r="A444" s="157" t="s">
        <v>815</v>
      </c>
      <c r="B444" s="363" t="s">
        <v>816</v>
      </c>
      <c r="C444" s="158">
        <f>SUM(C445:C448)</f>
        <v>0</v>
      </c>
      <c r="D444" s="158">
        <f>SUM(D445:D448)</f>
        <v>20</v>
      </c>
      <c r="E444" s="158">
        <f>SUM(E445:E448)</f>
        <v>0</v>
      </c>
      <c r="F444" s="361">
        <f>IF(ISERROR(E444/C444),,E444/C444)</f>
        <v>0</v>
      </c>
      <c r="G444" s="362">
        <f>E444/D444*100%</f>
        <v>0</v>
      </c>
    </row>
    <row r="445" s="130" customFormat="1" ht="23.1" customHeight="1" spans="1:7">
      <c r="A445" s="189" t="s">
        <v>817</v>
      </c>
      <c r="B445" s="189" t="s">
        <v>789</v>
      </c>
      <c r="C445" s="160" t="s">
        <v>47</v>
      </c>
      <c r="D445" s="160" t="s">
        <v>47</v>
      </c>
      <c r="E445" s="160" t="s">
        <v>47</v>
      </c>
      <c r="F445" s="361"/>
      <c r="G445" s="362"/>
    </row>
    <row r="446" s="130" customFormat="1" ht="23.1" customHeight="1" spans="1:7">
      <c r="A446" s="189" t="s">
        <v>818</v>
      </c>
      <c r="B446" s="189" t="s">
        <v>819</v>
      </c>
      <c r="C446" s="160" t="s">
        <v>47</v>
      </c>
      <c r="D446" s="160">
        <v>20</v>
      </c>
      <c r="E446" s="160" t="s">
        <v>47</v>
      </c>
      <c r="F446" s="361">
        <f>IF(ISERROR(E446/C446),,E446/C446)</f>
        <v>0</v>
      </c>
      <c r="G446" s="362"/>
    </row>
    <row r="447" s="130" customFormat="1" ht="23.1" customHeight="1" spans="1:7">
      <c r="A447" s="189" t="s">
        <v>820</v>
      </c>
      <c r="B447" s="189" t="s">
        <v>821</v>
      </c>
      <c r="C447" s="160" t="s">
        <v>47</v>
      </c>
      <c r="D447" s="160" t="s">
        <v>47</v>
      </c>
      <c r="E447" s="160" t="s">
        <v>47</v>
      </c>
      <c r="F447" s="361"/>
      <c r="G447" s="362"/>
    </row>
    <row r="448" s="130" customFormat="1" ht="23.1" customHeight="1" spans="1:7">
      <c r="A448" s="189" t="s">
        <v>822</v>
      </c>
      <c r="B448" s="189" t="s">
        <v>823</v>
      </c>
      <c r="C448" s="160" t="s">
        <v>47</v>
      </c>
      <c r="D448" s="160" t="s">
        <v>47</v>
      </c>
      <c r="E448" s="160" t="s">
        <v>47</v>
      </c>
      <c r="F448" s="361"/>
      <c r="G448" s="362"/>
    </row>
    <row r="449" s="130" customFormat="1" ht="23.1" customHeight="1" spans="1:7">
      <c r="A449" s="157" t="s">
        <v>824</v>
      </c>
      <c r="B449" s="363" t="s">
        <v>825</v>
      </c>
      <c r="C449" s="158">
        <f>SUM(C450:C453)</f>
        <v>0</v>
      </c>
      <c r="D449" s="158">
        <f>SUM(D450:D453)</f>
        <v>0</v>
      </c>
      <c r="E449" s="158">
        <f>SUM(E450:E453)</f>
        <v>0</v>
      </c>
      <c r="F449" s="361">
        <f>IF(ISERROR(E449/C449),,E449/C449)</f>
        <v>0</v>
      </c>
      <c r="G449" s="362"/>
    </row>
    <row r="450" s="130" customFormat="1" ht="23.1" customHeight="1" spans="1:7">
      <c r="A450" s="189" t="s">
        <v>826</v>
      </c>
      <c r="B450" s="189" t="s">
        <v>789</v>
      </c>
      <c r="C450" s="160"/>
      <c r="D450" s="160"/>
      <c r="E450" s="160"/>
      <c r="F450" s="361"/>
      <c r="G450" s="362"/>
    </row>
    <row r="451" s="130" customFormat="1" ht="23.1" customHeight="1" spans="1:7">
      <c r="A451" s="189" t="s">
        <v>827</v>
      </c>
      <c r="B451" s="189" t="s">
        <v>828</v>
      </c>
      <c r="C451" s="160"/>
      <c r="D451" s="160"/>
      <c r="E451" s="160"/>
      <c r="F451" s="361"/>
      <c r="G451" s="362"/>
    </row>
    <row r="452" s="130" customFormat="1" ht="23.1" customHeight="1" spans="1:7">
      <c r="A452" s="189" t="s">
        <v>829</v>
      </c>
      <c r="B452" s="189" t="s">
        <v>830</v>
      </c>
      <c r="C452" s="160"/>
      <c r="D452" s="160"/>
      <c r="E452" s="160"/>
      <c r="F452" s="361"/>
      <c r="G452" s="362"/>
    </row>
    <row r="453" s="130" customFormat="1" ht="23.1" customHeight="1" spans="1:7">
      <c r="A453" s="189" t="s">
        <v>831</v>
      </c>
      <c r="B453" s="189" t="s">
        <v>832</v>
      </c>
      <c r="C453" s="160"/>
      <c r="D453" s="160"/>
      <c r="E453" s="160"/>
      <c r="F453" s="361"/>
      <c r="G453" s="362"/>
    </row>
    <row r="454" s="130" customFormat="1" ht="23.1" customHeight="1" spans="1:7">
      <c r="A454" s="157" t="s">
        <v>833</v>
      </c>
      <c r="B454" s="363" t="s">
        <v>834</v>
      </c>
      <c r="C454" s="158">
        <f>SUM(C455:C458)</f>
        <v>0</v>
      </c>
      <c r="D454" s="158">
        <f>SUM(D455:D458)</f>
        <v>0</v>
      </c>
      <c r="E454" s="158">
        <f>SUM(E455:E458)</f>
        <v>0</v>
      </c>
      <c r="F454" s="361">
        <f>IF(ISERROR(E454/C454),,E454/C454)</f>
        <v>0</v>
      </c>
      <c r="G454" s="362"/>
    </row>
    <row r="455" s="130" customFormat="1" ht="23.1" customHeight="1" spans="1:7">
      <c r="A455" s="189" t="s">
        <v>835</v>
      </c>
      <c r="B455" s="189" t="s">
        <v>836</v>
      </c>
      <c r="C455" s="160"/>
      <c r="D455" s="160"/>
      <c r="E455" s="160"/>
      <c r="F455" s="361"/>
      <c r="G455" s="362"/>
    </row>
    <row r="456" s="130" customFormat="1" ht="23.1" customHeight="1" spans="1:7">
      <c r="A456" s="189" t="s">
        <v>837</v>
      </c>
      <c r="B456" s="189" t="s">
        <v>838</v>
      </c>
      <c r="C456" s="160"/>
      <c r="D456" s="160"/>
      <c r="E456" s="160"/>
      <c r="F456" s="361"/>
      <c r="G456" s="362"/>
    </row>
    <row r="457" s="130" customFormat="1" ht="23.1" customHeight="1" spans="1:7">
      <c r="A457" s="189" t="s">
        <v>839</v>
      </c>
      <c r="B457" s="189" t="s">
        <v>840</v>
      </c>
      <c r="C457" s="160"/>
      <c r="D457" s="160"/>
      <c r="E457" s="160"/>
      <c r="F457" s="361"/>
      <c r="G457" s="362"/>
    </row>
    <row r="458" s="130" customFormat="1" ht="23.1" customHeight="1" spans="1:7">
      <c r="A458" s="189" t="s">
        <v>841</v>
      </c>
      <c r="B458" s="189" t="s">
        <v>842</v>
      </c>
      <c r="C458" s="160"/>
      <c r="D458" s="160"/>
      <c r="E458" s="160"/>
      <c r="F458" s="361"/>
      <c r="G458" s="362"/>
    </row>
    <row r="459" s="130" customFormat="1" ht="23.1" customHeight="1" spans="1:7">
      <c r="A459" s="157" t="s">
        <v>843</v>
      </c>
      <c r="B459" s="363" t="s">
        <v>844</v>
      </c>
      <c r="C459" s="158">
        <f>SUM(C460:C465)</f>
        <v>0</v>
      </c>
      <c r="D459" s="158">
        <f>SUM(D460:D465)</f>
        <v>2</v>
      </c>
      <c r="E459" s="158">
        <f>SUM(E460:E465)</f>
        <v>18</v>
      </c>
      <c r="F459" s="361">
        <f>IF(ISERROR(E459/C459),,E459/C459)</f>
        <v>0</v>
      </c>
      <c r="G459" s="362">
        <f>E459/D459*100%</f>
        <v>9</v>
      </c>
    </row>
    <row r="460" s="130" customFormat="1" ht="23.1" customHeight="1" spans="1:7">
      <c r="A460" s="189" t="s">
        <v>845</v>
      </c>
      <c r="B460" s="189" t="s">
        <v>789</v>
      </c>
      <c r="C460" s="160" t="s">
        <v>47</v>
      </c>
      <c r="D460" s="160" t="s">
        <v>47</v>
      </c>
      <c r="E460" s="160" t="s">
        <v>47</v>
      </c>
      <c r="F460" s="361"/>
      <c r="G460" s="362"/>
    </row>
    <row r="461" s="130" customFormat="1" ht="23.1" customHeight="1" spans="1:7">
      <c r="A461" s="189" t="s">
        <v>846</v>
      </c>
      <c r="B461" s="189" t="s">
        <v>847</v>
      </c>
      <c r="C461" s="160" t="s">
        <v>47</v>
      </c>
      <c r="D461" s="160">
        <v>2</v>
      </c>
      <c r="E461" s="160">
        <v>18</v>
      </c>
      <c r="F461" s="361">
        <f>IF(ISERROR(E461/C461),,E461/C461)</f>
        <v>0</v>
      </c>
      <c r="G461" s="362">
        <f>E461/D461*100%</f>
        <v>9</v>
      </c>
    </row>
    <row r="462" s="130" customFormat="1" ht="23.1" customHeight="1" spans="1:7">
      <c r="A462" s="189" t="s">
        <v>848</v>
      </c>
      <c r="B462" s="189" t="s">
        <v>849</v>
      </c>
      <c r="C462" s="160" t="s">
        <v>47</v>
      </c>
      <c r="D462" s="160" t="s">
        <v>47</v>
      </c>
      <c r="E462" s="160" t="s">
        <v>47</v>
      </c>
      <c r="F462" s="361"/>
      <c r="G462" s="362"/>
    </row>
    <row r="463" s="130" customFormat="1" ht="23.1" customHeight="1" spans="1:7">
      <c r="A463" s="189" t="s">
        <v>850</v>
      </c>
      <c r="B463" s="189" t="s">
        <v>851</v>
      </c>
      <c r="C463" s="160" t="s">
        <v>47</v>
      </c>
      <c r="D463" s="160" t="s">
        <v>47</v>
      </c>
      <c r="E463" s="160" t="s">
        <v>47</v>
      </c>
      <c r="F463" s="361"/>
      <c r="G463" s="362"/>
    </row>
    <row r="464" s="130" customFormat="1" ht="23.1" customHeight="1" spans="1:7">
      <c r="A464" s="189" t="s">
        <v>852</v>
      </c>
      <c r="B464" s="189" t="s">
        <v>853</v>
      </c>
      <c r="C464" s="160" t="s">
        <v>47</v>
      </c>
      <c r="D464" s="160" t="s">
        <v>47</v>
      </c>
      <c r="E464" s="160" t="s">
        <v>47</v>
      </c>
      <c r="F464" s="361"/>
      <c r="G464" s="362"/>
    </row>
    <row r="465" s="130" customFormat="1" ht="23.1" customHeight="1" spans="1:7">
      <c r="A465" s="189" t="s">
        <v>854</v>
      </c>
      <c r="B465" s="189" t="s">
        <v>855</v>
      </c>
      <c r="C465" s="160" t="s">
        <v>47</v>
      </c>
      <c r="D465" s="160" t="s">
        <v>47</v>
      </c>
      <c r="E465" s="160" t="s">
        <v>47</v>
      </c>
      <c r="F465" s="361"/>
      <c r="G465" s="362"/>
    </row>
    <row r="466" s="130" customFormat="1" ht="23.1" customHeight="1" spans="1:7">
      <c r="A466" s="157" t="s">
        <v>856</v>
      </c>
      <c r="B466" s="363" t="s">
        <v>857</v>
      </c>
      <c r="C466" s="158">
        <f>SUM(C467:C469)</f>
        <v>0</v>
      </c>
      <c r="D466" s="158">
        <f>SUM(D467:D469)</f>
        <v>0</v>
      </c>
      <c r="E466" s="158">
        <f>SUM(E467:E469)</f>
        <v>0</v>
      </c>
      <c r="F466" s="361">
        <f>IF(ISERROR(E466/C466),,E466/C466)</f>
        <v>0</v>
      </c>
      <c r="G466" s="362"/>
    </row>
    <row r="467" s="130" customFormat="1" ht="23.1" customHeight="1" spans="1:7">
      <c r="A467" s="189" t="s">
        <v>858</v>
      </c>
      <c r="B467" s="189" t="s">
        <v>859</v>
      </c>
      <c r="C467" s="160"/>
      <c r="D467" s="160"/>
      <c r="E467" s="160"/>
      <c r="F467" s="361"/>
      <c r="G467" s="362"/>
    </row>
    <row r="468" s="130" customFormat="1" ht="23.1" customHeight="1" spans="1:7">
      <c r="A468" s="189" t="s">
        <v>860</v>
      </c>
      <c r="B468" s="189" t="s">
        <v>861</v>
      </c>
      <c r="C468" s="160"/>
      <c r="D468" s="160"/>
      <c r="E468" s="160"/>
      <c r="F468" s="361"/>
      <c r="G468" s="362"/>
    </row>
    <row r="469" s="130" customFormat="1" ht="23.1" customHeight="1" spans="1:7">
      <c r="A469" s="189" t="s">
        <v>862</v>
      </c>
      <c r="B469" s="189" t="s">
        <v>863</v>
      </c>
      <c r="C469" s="160"/>
      <c r="D469" s="160"/>
      <c r="E469" s="160"/>
      <c r="F469" s="361"/>
      <c r="G469" s="362"/>
    </row>
    <row r="470" s="130" customFormat="1" ht="23.1" customHeight="1" spans="1:7">
      <c r="A470" s="157" t="s">
        <v>864</v>
      </c>
      <c r="B470" s="363" t="s">
        <v>865</v>
      </c>
      <c r="C470" s="158">
        <f>SUM(C471:C473)</f>
        <v>0</v>
      </c>
      <c r="D470" s="158">
        <f>SUM(D471:D473)</f>
        <v>0</v>
      </c>
      <c r="E470" s="158">
        <f>SUM(E471:E473)</f>
        <v>0</v>
      </c>
      <c r="F470" s="361">
        <f>IF(ISERROR(E470/C470),,E470/C470)</f>
        <v>0</v>
      </c>
      <c r="G470" s="362"/>
    </row>
    <row r="471" s="130" customFormat="1" ht="23.1" customHeight="1" spans="1:7">
      <c r="A471" s="189" t="s">
        <v>866</v>
      </c>
      <c r="B471" s="189" t="s">
        <v>867</v>
      </c>
      <c r="C471" s="160"/>
      <c r="D471" s="160"/>
      <c r="E471" s="160"/>
      <c r="F471" s="361"/>
      <c r="G471" s="362"/>
    </row>
    <row r="472" s="130" customFormat="1" ht="23.1" customHeight="1" spans="1:7">
      <c r="A472" s="189" t="s">
        <v>868</v>
      </c>
      <c r="B472" s="189" t="s">
        <v>869</v>
      </c>
      <c r="C472" s="160"/>
      <c r="D472" s="160"/>
      <c r="E472" s="160"/>
      <c r="F472" s="361"/>
      <c r="G472" s="362"/>
    </row>
    <row r="473" s="130" customFormat="1" ht="23.1" customHeight="1" spans="1:7">
      <c r="A473" s="189" t="s">
        <v>870</v>
      </c>
      <c r="B473" s="189" t="s">
        <v>871</v>
      </c>
      <c r="C473" s="160"/>
      <c r="D473" s="160"/>
      <c r="E473" s="160"/>
      <c r="F473" s="361"/>
      <c r="G473" s="362"/>
    </row>
    <row r="474" s="130" customFormat="1" ht="23.1" customHeight="1" spans="1:7">
      <c r="A474" s="157" t="s">
        <v>872</v>
      </c>
      <c r="B474" s="363" t="s">
        <v>873</v>
      </c>
      <c r="C474" s="158">
        <f>SUM(C475:C478)</f>
        <v>200</v>
      </c>
      <c r="D474" s="158">
        <f>SUM(D475:D478)</f>
        <v>21</v>
      </c>
      <c r="E474" s="158">
        <f>SUM(E475:E478)</f>
        <v>0</v>
      </c>
      <c r="F474" s="361">
        <f>IF(ISERROR(E474/C474),,E474/C474)</f>
        <v>0</v>
      </c>
      <c r="G474" s="362">
        <f>E474/D474*100%</f>
        <v>0</v>
      </c>
    </row>
    <row r="475" s="130" customFormat="1" ht="23.1" customHeight="1" spans="1:7">
      <c r="A475" s="189" t="s">
        <v>874</v>
      </c>
      <c r="B475" s="189" t="s">
        <v>875</v>
      </c>
      <c r="C475" s="160"/>
      <c r="D475" s="160"/>
      <c r="E475" s="160"/>
      <c r="F475" s="361"/>
      <c r="G475" s="362"/>
    </row>
    <row r="476" s="130" customFormat="1" ht="23.1" customHeight="1" spans="1:7">
      <c r="A476" s="189" t="s">
        <v>876</v>
      </c>
      <c r="B476" s="189" t="s">
        <v>877</v>
      </c>
      <c r="C476" s="160"/>
      <c r="D476" s="160"/>
      <c r="E476" s="160"/>
      <c r="F476" s="361"/>
      <c r="G476" s="362"/>
    </row>
    <row r="477" s="130" customFormat="1" ht="23.1" customHeight="1" spans="1:7">
      <c r="A477" s="189" t="s">
        <v>878</v>
      </c>
      <c r="B477" s="189" t="s">
        <v>879</v>
      </c>
      <c r="C477" s="160"/>
      <c r="D477" s="160"/>
      <c r="E477" s="160"/>
      <c r="F477" s="361"/>
      <c r="G477" s="362"/>
    </row>
    <row r="478" s="130" customFormat="1" ht="23.1" customHeight="1" spans="1:7">
      <c r="A478" s="189" t="s">
        <v>880</v>
      </c>
      <c r="B478" s="189" t="s">
        <v>873</v>
      </c>
      <c r="C478" s="160">
        <v>200</v>
      </c>
      <c r="D478" s="160">
        <v>21</v>
      </c>
      <c r="E478" s="160" t="s">
        <v>47</v>
      </c>
      <c r="F478" s="361">
        <f>IF(ISERROR(E478/C478),,E478/C478)</f>
        <v>0</v>
      </c>
      <c r="G478" s="362"/>
    </row>
    <row r="479" s="130" customFormat="1" ht="23.1" customHeight="1" spans="1:7">
      <c r="A479" s="157" t="s">
        <v>881</v>
      </c>
      <c r="B479" s="157" t="s">
        <v>882</v>
      </c>
      <c r="C479" s="158">
        <f>SUM(C480,C496,C504,C515,C524,,C532)</f>
        <v>1781</v>
      </c>
      <c r="D479" s="158">
        <f>SUM(D480,D496,D504,D515,D524,,D532)</f>
        <v>1150</v>
      </c>
      <c r="E479" s="158">
        <f>SUM(E480,E496,E504,E515,E524,,E532)</f>
        <v>1559</v>
      </c>
      <c r="F479" s="361">
        <f>IF(ISERROR(E479/C479),,E479/C479)</f>
        <v>0.875350926445817</v>
      </c>
      <c r="G479" s="362">
        <f>E479/D479*100%</f>
        <v>1.35565217391304</v>
      </c>
    </row>
    <row r="480" s="130" customFormat="1" ht="23.1" customHeight="1" spans="1:7">
      <c r="A480" s="157" t="s">
        <v>883</v>
      </c>
      <c r="B480" s="363" t="s">
        <v>884</v>
      </c>
      <c r="C480" s="158">
        <f>SUM(C481:C495)</f>
        <v>767</v>
      </c>
      <c r="D480" s="158">
        <f>SUM(D481:D495)</f>
        <v>700</v>
      </c>
      <c r="E480" s="158">
        <f>SUM(E481:E495)</f>
        <v>945</v>
      </c>
      <c r="F480" s="361">
        <f>IF(ISERROR(E480/C480),,E480/C480)</f>
        <v>1.23207301173403</v>
      </c>
      <c r="G480" s="362">
        <f>E480/D480*100%</f>
        <v>1.35</v>
      </c>
    </row>
    <row r="481" s="130" customFormat="1" ht="23.1" customHeight="1" spans="1:7">
      <c r="A481" s="189" t="s">
        <v>885</v>
      </c>
      <c r="B481" s="189" t="s">
        <v>129</v>
      </c>
      <c r="C481" s="160">
        <v>493</v>
      </c>
      <c r="D481" s="160">
        <v>558</v>
      </c>
      <c r="E481" s="160">
        <v>628</v>
      </c>
      <c r="F481" s="361">
        <f>IF(ISERROR(E481/C481),,E481/C481)</f>
        <v>1.27383367139959</v>
      </c>
      <c r="G481" s="362">
        <f>E481/D481*100%</f>
        <v>1.12544802867384</v>
      </c>
    </row>
    <row r="482" s="130" customFormat="1" ht="23.1" customHeight="1" spans="1:7">
      <c r="A482" s="189" t="s">
        <v>886</v>
      </c>
      <c r="B482" s="189" t="s">
        <v>131</v>
      </c>
      <c r="C482" s="160" t="s">
        <v>47</v>
      </c>
      <c r="D482" s="160" t="s">
        <v>47</v>
      </c>
      <c r="E482" s="160" t="s">
        <v>47</v>
      </c>
      <c r="F482" s="361"/>
      <c r="G482" s="362"/>
    </row>
    <row r="483" s="130" customFormat="1" ht="23.1" customHeight="1" spans="1:7">
      <c r="A483" s="189" t="s">
        <v>887</v>
      </c>
      <c r="B483" s="189" t="s">
        <v>133</v>
      </c>
      <c r="C483" s="160" t="s">
        <v>47</v>
      </c>
      <c r="D483" s="160" t="s">
        <v>47</v>
      </c>
      <c r="E483" s="160" t="s">
        <v>47</v>
      </c>
      <c r="F483" s="361"/>
      <c r="G483" s="362"/>
    </row>
    <row r="484" s="130" customFormat="1" ht="23.1" customHeight="1" spans="1:7">
      <c r="A484" s="189" t="s">
        <v>888</v>
      </c>
      <c r="B484" s="189" t="s">
        <v>889</v>
      </c>
      <c r="C484" s="160">
        <v>166</v>
      </c>
      <c r="D484" s="160">
        <v>69</v>
      </c>
      <c r="E484" s="160">
        <v>121</v>
      </c>
      <c r="F484" s="361">
        <f>IF(ISERROR(E484/C484),,E484/C484)</f>
        <v>0.728915662650602</v>
      </c>
      <c r="G484" s="362">
        <f>E484/D484*100%</f>
        <v>1.7536231884058</v>
      </c>
    </row>
    <row r="485" s="130" customFormat="1" ht="23.1" customHeight="1" spans="1:7">
      <c r="A485" s="189" t="s">
        <v>890</v>
      </c>
      <c r="B485" s="189" t="s">
        <v>891</v>
      </c>
      <c r="C485" s="160" t="s">
        <v>47</v>
      </c>
      <c r="D485" s="160" t="s">
        <v>47</v>
      </c>
      <c r="E485" s="160" t="s">
        <v>47</v>
      </c>
      <c r="F485" s="361"/>
      <c r="G485" s="362"/>
    </row>
    <row r="486" s="130" customFormat="1" ht="23.1" customHeight="1" spans="1:7">
      <c r="A486" s="189" t="s">
        <v>892</v>
      </c>
      <c r="B486" s="189" t="s">
        <v>893</v>
      </c>
      <c r="C486" s="160" t="s">
        <v>47</v>
      </c>
      <c r="D486" s="160" t="s">
        <v>47</v>
      </c>
      <c r="E486" s="160" t="s">
        <v>47</v>
      </c>
      <c r="F486" s="361"/>
      <c r="G486" s="362"/>
    </row>
    <row r="487" s="130" customFormat="1" ht="23.1" customHeight="1" spans="1:7">
      <c r="A487" s="189" t="s">
        <v>894</v>
      </c>
      <c r="B487" s="189" t="s">
        <v>895</v>
      </c>
      <c r="C487" s="160" t="s">
        <v>47</v>
      </c>
      <c r="D487" s="160" t="s">
        <v>47</v>
      </c>
      <c r="E487" s="160" t="s">
        <v>47</v>
      </c>
      <c r="F487" s="361"/>
      <c r="G487" s="362"/>
    </row>
    <row r="488" s="130" customFormat="1" ht="23.1" customHeight="1" spans="1:7">
      <c r="A488" s="189" t="s">
        <v>896</v>
      </c>
      <c r="B488" s="189" t="s">
        <v>897</v>
      </c>
      <c r="C488" s="160" t="s">
        <v>47</v>
      </c>
      <c r="D488" s="160" t="s">
        <v>47</v>
      </c>
      <c r="E488" s="160" t="s">
        <v>47</v>
      </c>
      <c r="F488" s="361"/>
      <c r="G488" s="362"/>
    </row>
    <row r="489" s="130" customFormat="1" ht="23.1" customHeight="1" spans="1:7">
      <c r="A489" s="189" t="s">
        <v>898</v>
      </c>
      <c r="B489" s="189" t="s">
        <v>899</v>
      </c>
      <c r="C489" s="160">
        <v>13</v>
      </c>
      <c r="D489" s="160">
        <v>14</v>
      </c>
      <c r="E489" s="160">
        <v>9</v>
      </c>
      <c r="F489" s="361">
        <f>IF(ISERROR(E489/C489),,E489/C489)</f>
        <v>0.692307692307692</v>
      </c>
      <c r="G489" s="362">
        <f>E489/D489*100%</f>
        <v>0.642857142857143</v>
      </c>
    </row>
    <row r="490" s="130" customFormat="1" ht="23.1" customHeight="1" spans="1:7">
      <c r="A490" s="189" t="s">
        <v>900</v>
      </c>
      <c r="B490" s="189" t="s">
        <v>901</v>
      </c>
      <c r="C490" s="160" t="s">
        <v>47</v>
      </c>
      <c r="D490" s="160" t="s">
        <v>47</v>
      </c>
      <c r="E490" s="160" t="s">
        <v>47</v>
      </c>
      <c r="F490" s="361"/>
      <c r="G490" s="362"/>
    </row>
    <row r="491" s="130" customFormat="1" ht="23.1" customHeight="1" spans="1:7">
      <c r="A491" s="189" t="s">
        <v>902</v>
      </c>
      <c r="B491" s="189" t="s">
        <v>903</v>
      </c>
      <c r="C491" s="160">
        <v>65</v>
      </c>
      <c r="D491" s="160">
        <v>3</v>
      </c>
      <c r="E491" s="160">
        <v>65</v>
      </c>
      <c r="F491" s="361">
        <f>IF(ISERROR(E491/C491),,E491/C491)</f>
        <v>1</v>
      </c>
      <c r="G491" s="362">
        <f>E491/D491*100%</f>
        <v>21.6666666666667</v>
      </c>
    </row>
    <row r="492" s="130" customFormat="1" ht="23.1" customHeight="1" spans="1:7">
      <c r="A492" s="189" t="s">
        <v>904</v>
      </c>
      <c r="B492" s="189" t="s">
        <v>905</v>
      </c>
      <c r="C492" s="160" t="s">
        <v>47</v>
      </c>
      <c r="D492" s="160" t="s">
        <v>47</v>
      </c>
      <c r="E492" s="160" t="s">
        <v>47</v>
      </c>
      <c r="F492" s="361"/>
      <c r="G492" s="362"/>
    </row>
    <row r="493" s="130" customFormat="1" ht="23.1" customHeight="1" spans="1:7">
      <c r="A493" s="189" t="s">
        <v>906</v>
      </c>
      <c r="B493" s="189" t="s">
        <v>907</v>
      </c>
      <c r="C493" s="160" t="s">
        <v>47</v>
      </c>
      <c r="D493" s="160" t="s">
        <v>47</v>
      </c>
      <c r="E493" s="160" t="s">
        <v>47</v>
      </c>
      <c r="F493" s="361"/>
      <c r="G493" s="362"/>
    </row>
    <row r="494" s="130" customFormat="1" ht="23.1" customHeight="1" spans="1:7">
      <c r="A494" s="189" t="s">
        <v>908</v>
      </c>
      <c r="B494" s="189" t="s">
        <v>909</v>
      </c>
      <c r="C494" s="160" t="s">
        <v>47</v>
      </c>
      <c r="D494" s="160" t="s">
        <v>47</v>
      </c>
      <c r="E494" s="160" t="s">
        <v>47</v>
      </c>
      <c r="F494" s="361"/>
      <c r="G494" s="362"/>
    </row>
    <row r="495" s="130" customFormat="1" ht="23.1" customHeight="1" spans="1:7">
      <c r="A495" s="189" t="s">
        <v>910</v>
      </c>
      <c r="B495" s="189" t="s">
        <v>911</v>
      </c>
      <c r="C495" s="160">
        <v>30</v>
      </c>
      <c r="D495" s="160">
        <v>56</v>
      </c>
      <c r="E495" s="160">
        <v>122</v>
      </c>
      <c r="F495" s="361">
        <f>IF(ISERROR(E495/C495),,E495/C495)</f>
        <v>4.06666666666667</v>
      </c>
      <c r="G495" s="362">
        <f>E495/D495*100%</f>
        <v>2.17857142857143</v>
      </c>
    </row>
    <row r="496" s="130" customFormat="1" ht="23.1" customHeight="1" spans="1:7">
      <c r="A496" s="157" t="s">
        <v>912</v>
      </c>
      <c r="B496" s="363" t="s">
        <v>913</v>
      </c>
      <c r="C496" s="158">
        <f>SUM(C497:C503)</f>
        <v>0</v>
      </c>
      <c r="D496" s="158">
        <f>SUM(D497:D503)</f>
        <v>19</v>
      </c>
      <c r="E496" s="158">
        <f>SUM(E497:E503)</f>
        <v>13</v>
      </c>
      <c r="F496" s="361">
        <f>IF(ISERROR(E496/C496),,E496/C496)</f>
        <v>0</v>
      </c>
      <c r="G496" s="362">
        <f>E496/D496*100%</f>
        <v>0.684210526315789</v>
      </c>
    </row>
    <row r="497" s="130" customFormat="1" ht="23.1" customHeight="1" spans="1:7">
      <c r="A497" s="189" t="s">
        <v>914</v>
      </c>
      <c r="B497" s="189" t="s">
        <v>129</v>
      </c>
      <c r="C497" s="160" t="s">
        <v>47</v>
      </c>
      <c r="D497" s="160" t="s">
        <v>47</v>
      </c>
      <c r="E497" s="160" t="s">
        <v>47</v>
      </c>
      <c r="F497" s="361"/>
      <c r="G497" s="362"/>
    </row>
    <row r="498" s="130" customFormat="1" ht="23.1" customHeight="1" spans="1:7">
      <c r="A498" s="189" t="s">
        <v>915</v>
      </c>
      <c r="B498" s="189" t="s">
        <v>131</v>
      </c>
      <c r="C498" s="160" t="s">
        <v>47</v>
      </c>
      <c r="D498" s="160" t="s">
        <v>47</v>
      </c>
      <c r="E498" s="160" t="s">
        <v>47</v>
      </c>
      <c r="F498" s="361"/>
      <c r="G498" s="362"/>
    </row>
    <row r="499" s="130" customFormat="1" ht="23.1" customHeight="1" spans="1:7">
      <c r="A499" s="189" t="s">
        <v>916</v>
      </c>
      <c r="B499" s="189" t="s">
        <v>133</v>
      </c>
      <c r="C499" s="160" t="s">
        <v>47</v>
      </c>
      <c r="D499" s="160" t="s">
        <v>47</v>
      </c>
      <c r="E499" s="160" t="s">
        <v>47</v>
      </c>
      <c r="F499" s="361"/>
      <c r="G499" s="362"/>
    </row>
    <row r="500" s="130" customFormat="1" ht="23.1" customHeight="1" spans="1:7">
      <c r="A500" s="189" t="s">
        <v>917</v>
      </c>
      <c r="B500" s="189" t="s">
        <v>918</v>
      </c>
      <c r="C500" s="160" t="s">
        <v>47</v>
      </c>
      <c r="D500" s="160">
        <v>19</v>
      </c>
      <c r="E500" s="160">
        <v>12</v>
      </c>
      <c r="F500" s="361">
        <f>IF(ISERROR(E500/C500),,E500/C500)</f>
        <v>0</v>
      </c>
      <c r="G500" s="362">
        <f>E500/D500*100%</f>
        <v>0.631578947368421</v>
      </c>
    </row>
    <row r="501" s="130" customFormat="1" ht="23.1" customHeight="1" spans="1:7">
      <c r="A501" s="189" t="s">
        <v>919</v>
      </c>
      <c r="B501" s="189" t="s">
        <v>920</v>
      </c>
      <c r="C501" s="160" t="s">
        <v>47</v>
      </c>
      <c r="D501" s="160" t="s">
        <v>47</v>
      </c>
      <c r="E501" s="160">
        <v>1</v>
      </c>
      <c r="F501" s="361">
        <f>IF(ISERROR(E501/C501),,E501/C501)</f>
        <v>0</v>
      </c>
      <c r="G501" s="362"/>
    </row>
    <row r="502" s="130" customFormat="1" ht="23.1" customHeight="1" spans="1:7">
      <c r="A502" s="189" t="s">
        <v>921</v>
      </c>
      <c r="B502" s="189" t="s">
        <v>922</v>
      </c>
      <c r="C502" s="160" t="s">
        <v>47</v>
      </c>
      <c r="D502" s="160" t="s">
        <v>47</v>
      </c>
      <c r="E502" s="160" t="s">
        <v>47</v>
      </c>
      <c r="F502" s="361"/>
      <c r="G502" s="362"/>
    </row>
    <row r="503" s="130" customFormat="1" ht="23.1" customHeight="1" spans="1:7">
      <c r="A503" s="189" t="s">
        <v>923</v>
      </c>
      <c r="B503" s="189" t="s">
        <v>924</v>
      </c>
      <c r="C503" s="160" t="s">
        <v>47</v>
      </c>
      <c r="D503" s="160" t="s">
        <v>47</v>
      </c>
      <c r="E503" s="160" t="s">
        <v>47</v>
      </c>
      <c r="F503" s="361"/>
      <c r="G503" s="362"/>
    </row>
    <row r="504" s="130" customFormat="1" ht="23.1" customHeight="1" spans="1:7">
      <c r="A504" s="157" t="s">
        <v>925</v>
      </c>
      <c r="B504" s="363" t="s">
        <v>926</v>
      </c>
      <c r="C504" s="158">
        <f>SUM(C505:C514)</f>
        <v>250</v>
      </c>
      <c r="D504" s="158">
        <f>SUM(D505:D514)</f>
        <v>92</v>
      </c>
      <c r="E504" s="158">
        <f>SUM(E505:E514)</f>
        <v>176</v>
      </c>
      <c r="F504" s="361">
        <f>IF(ISERROR(E504/C504),,E504/C504)</f>
        <v>0.704</v>
      </c>
      <c r="G504" s="362">
        <f>E504/D504*100%</f>
        <v>1.91304347826087</v>
      </c>
    </row>
    <row r="505" s="130" customFormat="1" ht="23.1" customHeight="1" spans="1:7">
      <c r="A505" s="189" t="s">
        <v>927</v>
      </c>
      <c r="B505" s="189" t="s">
        <v>129</v>
      </c>
      <c r="C505" s="160" t="s">
        <v>47</v>
      </c>
      <c r="D505" s="160" t="s">
        <v>47</v>
      </c>
      <c r="E505" s="160" t="s">
        <v>47</v>
      </c>
      <c r="F505" s="361"/>
      <c r="G505" s="362"/>
    </row>
    <row r="506" s="130" customFormat="1" ht="23.1" customHeight="1" spans="1:7">
      <c r="A506" s="189" t="s">
        <v>928</v>
      </c>
      <c r="B506" s="189" t="s">
        <v>131</v>
      </c>
      <c r="C506" s="160" t="s">
        <v>47</v>
      </c>
      <c r="D506" s="160" t="s">
        <v>47</v>
      </c>
      <c r="E506" s="160" t="s">
        <v>47</v>
      </c>
      <c r="F506" s="361"/>
      <c r="G506" s="362"/>
    </row>
    <row r="507" s="130" customFormat="1" ht="23.1" customHeight="1" spans="1:7">
      <c r="A507" s="189" t="s">
        <v>929</v>
      </c>
      <c r="B507" s="189" t="s">
        <v>133</v>
      </c>
      <c r="C507" s="160" t="s">
        <v>47</v>
      </c>
      <c r="D507" s="160" t="s">
        <v>47</v>
      </c>
      <c r="E507" s="160" t="s">
        <v>47</v>
      </c>
      <c r="F507" s="361"/>
      <c r="G507" s="362"/>
    </row>
    <row r="508" s="130" customFormat="1" ht="23.1" customHeight="1" spans="1:7">
      <c r="A508" s="189" t="s">
        <v>930</v>
      </c>
      <c r="B508" s="189" t="s">
        <v>931</v>
      </c>
      <c r="C508" s="160" t="s">
        <v>47</v>
      </c>
      <c r="D508" s="160" t="s">
        <v>47</v>
      </c>
      <c r="E508" s="160" t="s">
        <v>47</v>
      </c>
      <c r="F508" s="361"/>
      <c r="G508" s="362"/>
    </row>
    <row r="509" s="130" customFormat="1" ht="23.1" customHeight="1" spans="1:7">
      <c r="A509" s="189" t="s">
        <v>932</v>
      </c>
      <c r="B509" s="189" t="s">
        <v>933</v>
      </c>
      <c r="C509" s="160" t="s">
        <v>47</v>
      </c>
      <c r="D509" s="160" t="s">
        <v>47</v>
      </c>
      <c r="E509" s="160" t="s">
        <v>47</v>
      </c>
      <c r="F509" s="361"/>
      <c r="G509" s="362"/>
    </row>
    <row r="510" s="130" customFormat="1" ht="23.1" customHeight="1" spans="1:7">
      <c r="A510" s="189" t="s">
        <v>934</v>
      </c>
      <c r="B510" s="189" t="s">
        <v>935</v>
      </c>
      <c r="C510" s="160" t="s">
        <v>47</v>
      </c>
      <c r="D510" s="160" t="s">
        <v>47</v>
      </c>
      <c r="E510" s="160" t="s">
        <v>47</v>
      </c>
      <c r="F510" s="361"/>
      <c r="G510" s="362"/>
    </row>
    <row r="511" s="130" customFormat="1" ht="23.1" customHeight="1" spans="1:7">
      <c r="A511" s="189" t="s">
        <v>936</v>
      </c>
      <c r="B511" s="189" t="s">
        <v>937</v>
      </c>
      <c r="C511" s="160">
        <v>230</v>
      </c>
      <c r="D511" s="160">
        <v>72</v>
      </c>
      <c r="E511" s="160">
        <v>157</v>
      </c>
      <c r="F511" s="361">
        <f>IF(ISERROR(E511/C511),,E511/C511)</f>
        <v>0.682608695652174</v>
      </c>
      <c r="G511" s="362">
        <f>E511/D511*100%</f>
        <v>2.18055555555556</v>
      </c>
    </row>
    <row r="512" s="130" customFormat="1" ht="23.1" customHeight="1" spans="1:7">
      <c r="A512" s="189" t="s">
        <v>938</v>
      </c>
      <c r="B512" s="189" t="s">
        <v>939</v>
      </c>
      <c r="C512" s="160" t="s">
        <v>47</v>
      </c>
      <c r="D512" s="160" t="s">
        <v>47</v>
      </c>
      <c r="E512" s="160" t="s">
        <v>47</v>
      </c>
      <c r="F512" s="361"/>
      <c r="G512" s="362"/>
    </row>
    <row r="513" s="130" customFormat="1" ht="23.1" customHeight="1" spans="1:7">
      <c r="A513" s="189" t="s">
        <v>940</v>
      </c>
      <c r="B513" s="189" t="s">
        <v>941</v>
      </c>
      <c r="C513" s="160" t="s">
        <v>47</v>
      </c>
      <c r="D513" s="160" t="s">
        <v>47</v>
      </c>
      <c r="E513" s="160" t="s">
        <v>47</v>
      </c>
      <c r="F513" s="361"/>
      <c r="G513" s="362"/>
    </row>
    <row r="514" s="130" customFormat="1" ht="23.1" customHeight="1" spans="1:7">
      <c r="A514" s="189" t="s">
        <v>942</v>
      </c>
      <c r="B514" s="189" t="s">
        <v>943</v>
      </c>
      <c r="C514" s="160">
        <v>20</v>
      </c>
      <c r="D514" s="160">
        <v>20</v>
      </c>
      <c r="E514" s="160">
        <v>19</v>
      </c>
      <c r="F514" s="361">
        <f>IF(ISERROR(E514/C514),,E514/C514)</f>
        <v>0.95</v>
      </c>
      <c r="G514" s="362">
        <f>E514/D514*100%</f>
        <v>0.95</v>
      </c>
    </row>
    <row r="515" s="130" customFormat="1" ht="23.1" customHeight="1" spans="1:7">
      <c r="A515" s="157" t="s">
        <v>944</v>
      </c>
      <c r="B515" s="363" t="s">
        <v>945</v>
      </c>
      <c r="C515" s="158">
        <f>SUM(C516:C523)</f>
        <v>0</v>
      </c>
      <c r="D515" s="158">
        <f>SUM(D516:D523)</f>
        <v>2</v>
      </c>
      <c r="E515" s="158">
        <f>SUM(E516:E523)</f>
        <v>2</v>
      </c>
      <c r="F515" s="361">
        <f>IF(ISERROR(E515/C515),,E515/C515)</f>
        <v>0</v>
      </c>
      <c r="G515" s="362">
        <f>E515/D515*100%</f>
        <v>1</v>
      </c>
    </row>
    <row r="516" s="130" customFormat="1" ht="23.1" customHeight="1" spans="1:7">
      <c r="A516" s="189" t="s">
        <v>946</v>
      </c>
      <c r="B516" s="189" t="s">
        <v>129</v>
      </c>
      <c r="C516" s="160" t="s">
        <v>47</v>
      </c>
      <c r="D516" s="160" t="s">
        <v>47</v>
      </c>
      <c r="E516" s="160" t="s">
        <v>47</v>
      </c>
      <c r="F516" s="361"/>
      <c r="G516" s="362"/>
    </row>
    <row r="517" s="130" customFormat="1" ht="23.1" customHeight="1" spans="1:7">
      <c r="A517" s="189" t="s">
        <v>947</v>
      </c>
      <c r="B517" s="189" t="s">
        <v>131</v>
      </c>
      <c r="C517" s="160" t="s">
        <v>47</v>
      </c>
      <c r="D517" s="160">
        <v>1</v>
      </c>
      <c r="E517" s="160">
        <v>2</v>
      </c>
      <c r="F517" s="361">
        <f>IF(ISERROR(E517/C517),,E517/C517)</f>
        <v>0</v>
      </c>
      <c r="G517" s="362">
        <f>E517/D517*100%</f>
        <v>2</v>
      </c>
    </row>
    <row r="518" s="130" customFormat="1" ht="23.1" customHeight="1" spans="1:7">
      <c r="A518" s="189" t="s">
        <v>948</v>
      </c>
      <c r="B518" s="189" t="s">
        <v>133</v>
      </c>
      <c r="C518" s="160" t="s">
        <v>47</v>
      </c>
      <c r="D518" s="160" t="s">
        <v>47</v>
      </c>
      <c r="E518" s="160" t="s">
        <v>47</v>
      </c>
      <c r="F518" s="361"/>
      <c r="G518" s="362"/>
    </row>
    <row r="519" s="130" customFormat="1" ht="23.1" customHeight="1" spans="1:7">
      <c r="A519" s="189" t="s">
        <v>949</v>
      </c>
      <c r="B519" s="189" t="s">
        <v>950</v>
      </c>
      <c r="C519" s="160" t="s">
        <v>47</v>
      </c>
      <c r="D519" s="160" t="s">
        <v>47</v>
      </c>
      <c r="E519" s="160" t="s">
        <v>47</v>
      </c>
      <c r="F519" s="361"/>
      <c r="G519" s="362"/>
    </row>
    <row r="520" s="130" customFormat="1" ht="23.1" customHeight="1" spans="1:7">
      <c r="A520" s="189" t="s">
        <v>951</v>
      </c>
      <c r="B520" s="189" t="s">
        <v>952</v>
      </c>
      <c r="C520" s="160" t="s">
        <v>47</v>
      </c>
      <c r="D520" s="160">
        <v>1</v>
      </c>
      <c r="E520" s="160" t="s">
        <v>47</v>
      </c>
      <c r="F520" s="361">
        <f>IF(ISERROR(E520/C520),,E520/C520)</f>
        <v>0</v>
      </c>
      <c r="G520" s="362"/>
    </row>
    <row r="521" s="130" customFormat="1" ht="23.1" customHeight="1" spans="1:7">
      <c r="A521" s="189" t="s">
        <v>953</v>
      </c>
      <c r="B521" s="189" t="s">
        <v>954</v>
      </c>
      <c r="C521" s="160" t="s">
        <v>47</v>
      </c>
      <c r="D521" s="160" t="s">
        <v>47</v>
      </c>
      <c r="E521" s="160" t="s">
        <v>47</v>
      </c>
      <c r="F521" s="361"/>
      <c r="G521" s="362"/>
    </row>
    <row r="522" s="130" customFormat="1" ht="23.1" customHeight="1" spans="1:7">
      <c r="A522" s="189" t="s">
        <v>955</v>
      </c>
      <c r="B522" s="189" t="s">
        <v>956</v>
      </c>
      <c r="C522" s="160" t="s">
        <v>47</v>
      </c>
      <c r="D522" s="160" t="s">
        <v>47</v>
      </c>
      <c r="E522" s="160" t="s">
        <v>47</v>
      </c>
      <c r="F522" s="361"/>
      <c r="G522" s="362"/>
    </row>
    <row r="523" s="130" customFormat="1" ht="23.1" customHeight="1" spans="1:7">
      <c r="A523" s="189" t="s">
        <v>957</v>
      </c>
      <c r="B523" s="189" t="s">
        <v>958</v>
      </c>
      <c r="C523" s="160" t="s">
        <v>47</v>
      </c>
      <c r="D523" s="160" t="s">
        <v>47</v>
      </c>
      <c r="E523" s="160" t="s">
        <v>47</v>
      </c>
      <c r="F523" s="361"/>
      <c r="G523" s="362"/>
    </row>
    <row r="524" s="130" customFormat="1" ht="23.1" customHeight="1" spans="1:7">
      <c r="A524" s="157" t="s">
        <v>959</v>
      </c>
      <c r="B524" s="363" t="s">
        <v>960</v>
      </c>
      <c r="C524" s="158">
        <f>SUM(C525:C531)</f>
        <v>224</v>
      </c>
      <c r="D524" s="158">
        <f>SUM(D525:D531)</f>
        <v>232</v>
      </c>
      <c r="E524" s="158">
        <f>SUM(E525:E531)</f>
        <v>273</v>
      </c>
      <c r="F524" s="361">
        <f>IF(ISERROR(E524/C524),,E524/C524)</f>
        <v>1.21875</v>
      </c>
      <c r="G524" s="362">
        <f>E524/D524*100%</f>
        <v>1.17672413793103</v>
      </c>
    </row>
    <row r="525" s="130" customFormat="1" ht="23.1" customHeight="1" spans="1:7">
      <c r="A525" s="189" t="s">
        <v>961</v>
      </c>
      <c r="B525" s="189" t="s">
        <v>129</v>
      </c>
      <c r="C525" s="160">
        <v>213</v>
      </c>
      <c r="D525" s="160">
        <v>210</v>
      </c>
      <c r="E525" s="160">
        <v>212</v>
      </c>
      <c r="F525" s="361">
        <f>IF(ISERROR(E525/C525),,E525/C525)</f>
        <v>0.995305164319249</v>
      </c>
      <c r="G525" s="362">
        <f>E525/D525*100%</f>
        <v>1.00952380952381</v>
      </c>
    </row>
    <row r="526" s="130" customFormat="1" ht="23.1" customHeight="1" spans="1:7">
      <c r="A526" s="189" t="s">
        <v>962</v>
      </c>
      <c r="B526" s="189" t="s">
        <v>131</v>
      </c>
      <c r="C526" s="160" t="s">
        <v>47</v>
      </c>
      <c r="D526" s="160" t="s">
        <v>47</v>
      </c>
      <c r="E526" s="160" t="s">
        <v>47</v>
      </c>
      <c r="F526" s="361"/>
      <c r="G526" s="362"/>
    </row>
    <row r="527" s="130" customFormat="1" ht="23.1" customHeight="1" spans="1:7">
      <c r="A527" s="189" t="s">
        <v>963</v>
      </c>
      <c r="B527" s="189" t="s">
        <v>133</v>
      </c>
      <c r="C527" s="160" t="s">
        <v>47</v>
      </c>
      <c r="D527" s="160" t="s">
        <v>47</v>
      </c>
      <c r="E527" s="160" t="s">
        <v>47</v>
      </c>
      <c r="F527" s="361"/>
      <c r="G527" s="362"/>
    </row>
    <row r="528" s="130" customFormat="1" ht="23.1" customHeight="1" spans="1:7">
      <c r="A528" s="189" t="s">
        <v>964</v>
      </c>
      <c r="B528" s="189" t="s">
        <v>965</v>
      </c>
      <c r="C528" s="160" t="s">
        <v>47</v>
      </c>
      <c r="D528" s="160" t="s">
        <v>47</v>
      </c>
      <c r="E528" s="160" t="s">
        <v>47</v>
      </c>
      <c r="F528" s="361"/>
      <c r="G528" s="362"/>
    </row>
    <row r="529" s="130" customFormat="1" ht="23.1" customHeight="1" spans="1:7">
      <c r="A529" s="189" t="s">
        <v>966</v>
      </c>
      <c r="B529" s="189" t="s">
        <v>967</v>
      </c>
      <c r="C529" s="160" t="s">
        <v>47</v>
      </c>
      <c r="D529" s="160" t="s">
        <v>47</v>
      </c>
      <c r="E529" s="160" t="s">
        <v>47</v>
      </c>
      <c r="F529" s="361"/>
      <c r="G529" s="362"/>
    </row>
    <row r="530" s="130" customFormat="1" ht="23.1" customHeight="1" spans="1:7">
      <c r="A530" s="189" t="s">
        <v>968</v>
      </c>
      <c r="B530" s="189" t="s">
        <v>969</v>
      </c>
      <c r="C530" s="160" t="s">
        <v>47</v>
      </c>
      <c r="D530" s="160" t="s">
        <v>47</v>
      </c>
      <c r="E530" s="160" t="s">
        <v>47</v>
      </c>
      <c r="F530" s="361"/>
      <c r="G530" s="362"/>
    </row>
    <row r="531" s="130" customFormat="1" ht="23.1" customHeight="1" spans="1:7">
      <c r="A531" s="189" t="s">
        <v>970</v>
      </c>
      <c r="B531" s="189" t="s">
        <v>971</v>
      </c>
      <c r="C531" s="160">
        <v>11</v>
      </c>
      <c r="D531" s="160">
        <v>22</v>
      </c>
      <c r="E531" s="160">
        <v>61</v>
      </c>
      <c r="F531" s="361">
        <f>IF(ISERROR(E531/C531),,E531/C531)</f>
        <v>5.54545454545455</v>
      </c>
      <c r="G531" s="362">
        <f>E531/D531*100%</f>
        <v>2.77272727272727</v>
      </c>
    </row>
    <row r="532" s="130" customFormat="1" ht="23.1" customHeight="1" spans="1:7">
      <c r="A532" s="157" t="s">
        <v>972</v>
      </c>
      <c r="B532" s="363" t="s">
        <v>973</v>
      </c>
      <c r="C532" s="158">
        <f>SUM(C533:C535)</f>
        <v>540</v>
      </c>
      <c r="D532" s="158">
        <f>SUM(D533:D535)</f>
        <v>105</v>
      </c>
      <c r="E532" s="158">
        <f>SUM(E533:E535)</f>
        <v>150</v>
      </c>
      <c r="F532" s="361">
        <f>IF(ISERROR(E532/C532),,E532/C532)</f>
        <v>0.277777777777778</v>
      </c>
      <c r="G532" s="362">
        <f>E532/D532*100%</f>
        <v>1.42857142857143</v>
      </c>
    </row>
    <row r="533" s="130" customFormat="1" ht="23.1" customHeight="1" spans="1:7">
      <c r="A533" s="189" t="s">
        <v>974</v>
      </c>
      <c r="B533" s="189" t="s">
        <v>975</v>
      </c>
      <c r="C533" s="160"/>
      <c r="D533" s="160"/>
      <c r="E533" s="160"/>
      <c r="F533" s="361"/>
      <c r="G533" s="362"/>
    </row>
    <row r="534" s="130" customFormat="1" ht="23.1" customHeight="1" spans="1:7">
      <c r="A534" s="189" t="s">
        <v>976</v>
      </c>
      <c r="B534" s="189" t="s">
        <v>977</v>
      </c>
      <c r="C534" s="160" t="s">
        <v>47</v>
      </c>
      <c r="D534" s="160" t="s">
        <v>47</v>
      </c>
      <c r="E534" s="160" t="s">
        <v>47</v>
      </c>
      <c r="F534" s="361"/>
      <c r="G534" s="362"/>
    </row>
    <row r="535" s="130" customFormat="1" ht="23.1" customHeight="1" spans="1:7">
      <c r="A535" s="189" t="s">
        <v>978</v>
      </c>
      <c r="B535" s="189" t="s">
        <v>973</v>
      </c>
      <c r="C535" s="160">
        <v>540</v>
      </c>
      <c r="D535" s="160">
        <v>105</v>
      </c>
      <c r="E535" s="160">
        <v>150</v>
      </c>
      <c r="F535" s="361">
        <f>IF(ISERROR(E535/C535),,E535/C535)</f>
        <v>0.277777777777778</v>
      </c>
      <c r="G535" s="362">
        <f>E535/D535*100%</f>
        <v>1.42857142857143</v>
      </c>
    </row>
    <row r="536" s="130" customFormat="1" ht="23.1" customHeight="1" spans="1:7">
      <c r="A536" s="157" t="s">
        <v>979</v>
      </c>
      <c r="B536" s="157" t="s">
        <v>980</v>
      </c>
      <c r="C536" s="158">
        <f>SUM(C537,C556,,C564,C566,C575,C579,C589,C598,C605,C613,C622,C628,C631,C634,C637,C640,C643,C647,C651,C663,C660)</f>
        <v>36640</v>
      </c>
      <c r="D536" s="158">
        <f>SUM(D537,D556,,D564,D566,D575,D579,D589,D598,D605,D613,D622,D628,D631,D634,D637,D640,D643,D647,D651,D663,D660)</f>
        <v>36110</v>
      </c>
      <c r="E536" s="158">
        <f>SUM(E537,E556,,E564,E566,E575,E579,E589,E598,E605,E613,E622,E628,E631,E634,E637,E640,E643,E647,E651,E663,E660)</f>
        <v>41678</v>
      </c>
      <c r="F536" s="361">
        <f>IF(ISERROR(E536/C536),,E536/C536)</f>
        <v>1.1375</v>
      </c>
      <c r="G536" s="362">
        <f>E536/D536*100%</f>
        <v>1.15419551370811</v>
      </c>
    </row>
    <row r="537" s="130" customFormat="1" ht="23.1" customHeight="1" spans="1:7">
      <c r="A537" s="157" t="s">
        <v>981</v>
      </c>
      <c r="B537" s="363" t="s">
        <v>982</v>
      </c>
      <c r="C537" s="158">
        <f>SUM(C538:C555)</f>
        <v>805</v>
      </c>
      <c r="D537" s="158">
        <f>SUM(D538:D555)</f>
        <v>857</v>
      </c>
      <c r="E537" s="158">
        <f>SUM(E538:E555)</f>
        <v>988</v>
      </c>
      <c r="F537" s="361">
        <f>IF(ISERROR(E537/C537),,E537/C537)</f>
        <v>1.22732919254658</v>
      </c>
      <c r="G537" s="362">
        <f>E537/D537*100%</f>
        <v>1.15285880980163</v>
      </c>
    </row>
    <row r="538" s="130" customFormat="1" ht="23.1" customHeight="1" spans="1:7">
      <c r="A538" s="189" t="s">
        <v>983</v>
      </c>
      <c r="B538" s="189" t="s">
        <v>129</v>
      </c>
      <c r="C538" s="160">
        <v>474</v>
      </c>
      <c r="D538" s="160">
        <v>447</v>
      </c>
      <c r="E538" s="160">
        <v>461</v>
      </c>
      <c r="F538" s="361">
        <f>IF(ISERROR(E538/C538),,E538/C538)</f>
        <v>0.972573839662447</v>
      </c>
      <c r="G538" s="362">
        <f>E538/D538*100%</f>
        <v>1.03131991051454</v>
      </c>
    </row>
    <row r="539" s="130" customFormat="1" ht="23.1" customHeight="1" spans="1:7">
      <c r="A539" s="189" t="s">
        <v>984</v>
      </c>
      <c r="B539" s="189" t="s">
        <v>131</v>
      </c>
      <c r="C539" s="160" t="s">
        <v>47</v>
      </c>
      <c r="D539" s="160" t="s">
        <v>47</v>
      </c>
      <c r="E539" s="160" t="s">
        <v>47</v>
      </c>
      <c r="F539" s="361"/>
      <c r="G539" s="362"/>
    </row>
    <row r="540" s="130" customFormat="1" ht="23.1" customHeight="1" spans="1:7">
      <c r="A540" s="189" t="s">
        <v>985</v>
      </c>
      <c r="B540" s="189" t="s">
        <v>133</v>
      </c>
      <c r="C540" s="160" t="s">
        <v>47</v>
      </c>
      <c r="D540" s="160" t="s">
        <v>47</v>
      </c>
      <c r="E540" s="160" t="s">
        <v>47</v>
      </c>
      <c r="F540" s="361"/>
      <c r="G540" s="362"/>
    </row>
    <row r="541" s="130" customFormat="1" ht="23.1" customHeight="1" spans="1:7">
      <c r="A541" s="189" t="s">
        <v>986</v>
      </c>
      <c r="B541" s="189" t="s">
        <v>987</v>
      </c>
      <c r="C541" s="160" t="s">
        <v>47</v>
      </c>
      <c r="D541" s="160" t="s">
        <v>47</v>
      </c>
      <c r="E541" s="160" t="s">
        <v>47</v>
      </c>
      <c r="F541" s="361"/>
      <c r="G541" s="362"/>
    </row>
    <row r="542" s="130" customFormat="1" ht="23.1" customHeight="1" spans="1:7">
      <c r="A542" s="189" t="s">
        <v>988</v>
      </c>
      <c r="B542" s="189" t="s">
        <v>989</v>
      </c>
      <c r="C542" s="160" t="s">
        <v>47</v>
      </c>
      <c r="D542" s="160" t="s">
        <v>47</v>
      </c>
      <c r="E542" s="160" t="s">
        <v>47</v>
      </c>
      <c r="F542" s="361"/>
      <c r="G542" s="362"/>
    </row>
    <row r="543" s="130" customFormat="1" ht="23.1" customHeight="1" spans="1:7">
      <c r="A543" s="189" t="s">
        <v>990</v>
      </c>
      <c r="B543" s="189" t="s">
        <v>991</v>
      </c>
      <c r="C543" s="160" t="s">
        <v>47</v>
      </c>
      <c r="D543" s="160" t="s">
        <v>47</v>
      </c>
      <c r="E543" s="160" t="s">
        <v>47</v>
      </c>
      <c r="F543" s="361"/>
      <c r="G543" s="362"/>
    </row>
    <row r="544" s="130" customFormat="1" ht="23.1" customHeight="1" spans="1:7">
      <c r="A544" s="189" t="s">
        <v>992</v>
      </c>
      <c r="B544" s="189" t="s">
        <v>993</v>
      </c>
      <c r="C544" s="160" t="s">
        <v>47</v>
      </c>
      <c r="D544" s="160" t="s">
        <v>47</v>
      </c>
      <c r="E544" s="160" t="s">
        <v>47</v>
      </c>
      <c r="F544" s="361"/>
      <c r="G544" s="362"/>
    </row>
    <row r="545" s="130" customFormat="1" ht="23.1" customHeight="1" spans="1:7">
      <c r="A545" s="189" t="s">
        <v>994</v>
      </c>
      <c r="B545" s="189" t="s">
        <v>230</v>
      </c>
      <c r="C545" s="160" t="s">
        <v>47</v>
      </c>
      <c r="D545" s="160" t="s">
        <v>47</v>
      </c>
      <c r="E545" s="160" t="s">
        <v>47</v>
      </c>
      <c r="F545" s="361"/>
      <c r="G545" s="362"/>
    </row>
    <row r="546" s="130" customFormat="1" ht="23.1" customHeight="1" spans="1:7">
      <c r="A546" s="189" t="s">
        <v>995</v>
      </c>
      <c r="B546" s="189" t="s">
        <v>996</v>
      </c>
      <c r="C546" s="160" t="s">
        <v>47</v>
      </c>
      <c r="D546" s="160" t="s">
        <v>47</v>
      </c>
      <c r="E546" s="160">
        <v>80</v>
      </c>
      <c r="F546" s="361">
        <f>IF(ISERROR(E546/C546),,E546/C546)</f>
        <v>0</v>
      </c>
      <c r="G546" s="362"/>
    </row>
    <row r="547" s="130" customFormat="1" ht="23.1" customHeight="1" spans="1:7">
      <c r="A547" s="189" t="s">
        <v>997</v>
      </c>
      <c r="B547" s="189" t="s">
        <v>998</v>
      </c>
      <c r="C547" s="160" t="s">
        <v>47</v>
      </c>
      <c r="D547" s="160" t="s">
        <v>47</v>
      </c>
      <c r="E547" s="160" t="s">
        <v>47</v>
      </c>
      <c r="F547" s="361"/>
      <c r="G547" s="362"/>
    </row>
    <row r="548" s="130" customFormat="1" ht="23.1" customHeight="1" spans="1:7">
      <c r="A548" s="189" t="s">
        <v>999</v>
      </c>
      <c r="B548" s="189" t="s">
        <v>1000</v>
      </c>
      <c r="C548" s="160">
        <v>6</v>
      </c>
      <c r="D548" s="160" t="s">
        <v>47</v>
      </c>
      <c r="E548" s="160" t="s">
        <v>47</v>
      </c>
      <c r="F548" s="361">
        <f>IF(ISERROR(E548/C548),,E548/C548)</f>
        <v>0</v>
      </c>
      <c r="G548" s="362"/>
    </row>
    <row r="549" s="130" customFormat="1" ht="23.1" customHeight="1" spans="1:7">
      <c r="A549" s="189" t="s">
        <v>1001</v>
      </c>
      <c r="B549" s="189" t="s">
        <v>1002</v>
      </c>
      <c r="C549" s="160" t="s">
        <v>47</v>
      </c>
      <c r="D549" s="160" t="s">
        <v>47</v>
      </c>
      <c r="E549" s="160" t="s">
        <v>47</v>
      </c>
      <c r="F549" s="361"/>
      <c r="G549" s="362"/>
    </row>
    <row r="550" s="130" customFormat="1" ht="23.1" customHeight="1" spans="1:7">
      <c r="A550" s="189" t="s">
        <v>1003</v>
      </c>
      <c r="B550" s="189" t="s">
        <v>1004</v>
      </c>
      <c r="C550" s="160" t="s">
        <v>47</v>
      </c>
      <c r="D550" s="160" t="s">
        <v>47</v>
      </c>
      <c r="E550" s="160" t="s">
        <v>47</v>
      </c>
      <c r="F550" s="361"/>
      <c r="G550" s="362"/>
    </row>
    <row r="551" s="130" customFormat="1" ht="23.1" customHeight="1" spans="1:7">
      <c r="A551" s="189" t="s">
        <v>1005</v>
      </c>
      <c r="B551" s="189" t="s">
        <v>1006</v>
      </c>
      <c r="C551" s="160" t="s">
        <v>47</v>
      </c>
      <c r="D551" s="160" t="s">
        <v>47</v>
      </c>
      <c r="E551" s="160" t="s">
        <v>47</v>
      </c>
      <c r="F551" s="361"/>
      <c r="G551" s="362"/>
    </row>
    <row r="552" s="130" customFormat="1" ht="23.1" customHeight="1" spans="1:7">
      <c r="A552" s="189" t="s">
        <v>1007</v>
      </c>
      <c r="B552" s="189" t="s">
        <v>1008</v>
      </c>
      <c r="C552" s="160" t="s">
        <v>47</v>
      </c>
      <c r="D552" s="160" t="s">
        <v>47</v>
      </c>
      <c r="E552" s="160" t="s">
        <v>47</v>
      </c>
      <c r="F552" s="361"/>
      <c r="G552" s="362"/>
    </row>
    <row r="553" s="130" customFormat="1" ht="23.1" customHeight="1" spans="1:7">
      <c r="A553" s="189" t="s">
        <v>1009</v>
      </c>
      <c r="B553" s="189" t="s">
        <v>1010</v>
      </c>
      <c r="C553" s="160" t="s">
        <v>47</v>
      </c>
      <c r="D553" s="160" t="s">
        <v>47</v>
      </c>
      <c r="E553" s="160" t="s">
        <v>47</v>
      </c>
      <c r="F553" s="361"/>
      <c r="G553" s="362"/>
    </row>
    <row r="554" s="130" customFormat="1" ht="23.1" customHeight="1" spans="1:7">
      <c r="A554" s="189" t="s">
        <v>1011</v>
      </c>
      <c r="B554" s="189" t="s">
        <v>147</v>
      </c>
      <c r="C554" s="160" t="s">
        <v>47</v>
      </c>
      <c r="D554" s="160" t="s">
        <v>47</v>
      </c>
      <c r="E554" s="160" t="s">
        <v>47</v>
      </c>
      <c r="F554" s="361"/>
      <c r="G554" s="362"/>
    </row>
    <row r="555" s="130" customFormat="1" ht="23.1" customHeight="1" spans="1:7">
      <c r="A555" s="189" t="s">
        <v>1012</v>
      </c>
      <c r="B555" s="189" t="s">
        <v>1013</v>
      </c>
      <c r="C555" s="160">
        <v>325</v>
      </c>
      <c r="D555" s="160">
        <v>410</v>
      </c>
      <c r="E555" s="160">
        <v>447</v>
      </c>
      <c r="F555" s="361">
        <f>IF(ISERROR(E555/C555),,E555/C555)</f>
        <v>1.37538461538462</v>
      </c>
      <c r="G555" s="362">
        <f>E555/D555*100%</f>
        <v>1.09024390243902</v>
      </c>
    </row>
    <row r="556" s="130" customFormat="1" ht="23.1" customHeight="1" spans="1:7">
      <c r="A556" s="157" t="s">
        <v>1014</v>
      </c>
      <c r="B556" s="363" t="s">
        <v>1015</v>
      </c>
      <c r="C556" s="158">
        <f>SUM(C557:C563)</f>
        <v>312</v>
      </c>
      <c r="D556" s="158">
        <f>SUM(D557:D563)</f>
        <v>344</v>
      </c>
      <c r="E556" s="158">
        <f>SUM(E557:E563)</f>
        <v>264</v>
      </c>
      <c r="F556" s="361">
        <f>IF(ISERROR(E556/C556),,E556/C556)</f>
        <v>0.846153846153846</v>
      </c>
      <c r="G556" s="362">
        <f>E556/D556*100%</f>
        <v>0.767441860465116</v>
      </c>
    </row>
    <row r="557" s="130" customFormat="1" ht="23.1" customHeight="1" spans="1:7">
      <c r="A557" s="189" t="s">
        <v>1016</v>
      </c>
      <c r="B557" s="189" t="s">
        <v>129</v>
      </c>
      <c r="C557" s="160">
        <v>242</v>
      </c>
      <c r="D557" s="160">
        <v>241</v>
      </c>
      <c r="E557" s="160">
        <v>237</v>
      </c>
      <c r="F557" s="361">
        <f>IF(ISERROR(E557/C557),,E557/C557)</f>
        <v>0.979338842975207</v>
      </c>
      <c r="G557" s="362">
        <f>E557/D557*100%</f>
        <v>0.983402489626556</v>
      </c>
    </row>
    <row r="558" s="130" customFormat="1" ht="23.1" customHeight="1" spans="1:7">
      <c r="A558" s="189" t="s">
        <v>1017</v>
      </c>
      <c r="B558" s="189" t="s">
        <v>131</v>
      </c>
      <c r="C558" s="160" t="s">
        <v>47</v>
      </c>
      <c r="D558" s="160" t="s">
        <v>47</v>
      </c>
      <c r="E558" s="160" t="s">
        <v>47</v>
      </c>
      <c r="F558" s="361"/>
      <c r="G558" s="362"/>
    </row>
    <row r="559" s="130" customFormat="1" ht="23.1" customHeight="1" spans="1:7">
      <c r="A559" s="189" t="s">
        <v>1018</v>
      </c>
      <c r="B559" s="189" t="s">
        <v>133</v>
      </c>
      <c r="C559" s="160" t="s">
        <v>47</v>
      </c>
      <c r="D559" s="160" t="s">
        <v>47</v>
      </c>
      <c r="E559" s="160" t="s">
        <v>47</v>
      </c>
      <c r="F559" s="361"/>
      <c r="G559" s="362"/>
    </row>
    <row r="560" s="130" customFormat="1" ht="23.1" customHeight="1" spans="1:7">
      <c r="A560" s="189" t="s">
        <v>1019</v>
      </c>
      <c r="B560" s="189" t="s">
        <v>1020</v>
      </c>
      <c r="C560" s="160" t="s">
        <v>47</v>
      </c>
      <c r="D560" s="160">
        <v>1</v>
      </c>
      <c r="E560" s="160" t="s">
        <v>47</v>
      </c>
      <c r="F560" s="361">
        <f>IF(ISERROR(E560/C560),,E560/C560)</f>
        <v>0</v>
      </c>
      <c r="G560" s="362"/>
    </row>
    <row r="561" s="130" customFormat="1" ht="23.1" customHeight="1" spans="1:7">
      <c r="A561" s="189" t="s">
        <v>1021</v>
      </c>
      <c r="B561" s="189" t="s">
        <v>1022</v>
      </c>
      <c r="C561" s="160">
        <v>6</v>
      </c>
      <c r="D561" s="160">
        <v>6</v>
      </c>
      <c r="E561" s="160">
        <v>9</v>
      </c>
      <c r="F561" s="361">
        <f>IF(ISERROR(E561/C561),,E561/C561)</f>
        <v>1.5</v>
      </c>
      <c r="G561" s="362">
        <f>E561/D561*100%</f>
        <v>1.5</v>
      </c>
    </row>
    <row r="562" s="130" customFormat="1" ht="23.1" customHeight="1" spans="1:7">
      <c r="A562" s="189" t="s">
        <v>1023</v>
      </c>
      <c r="B562" s="189" t="s">
        <v>1024</v>
      </c>
      <c r="C562" s="160" t="s">
        <v>47</v>
      </c>
      <c r="D562" s="160" t="s">
        <v>47</v>
      </c>
      <c r="E562" s="160" t="s">
        <v>47</v>
      </c>
      <c r="F562" s="361"/>
      <c r="G562" s="362"/>
    </row>
    <row r="563" s="130" customFormat="1" ht="23.1" customHeight="1" spans="1:7">
      <c r="A563" s="189" t="s">
        <v>1025</v>
      </c>
      <c r="B563" s="189" t="s">
        <v>1026</v>
      </c>
      <c r="C563" s="160">
        <v>64</v>
      </c>
      <c r="D563" s="160">
        <v>96</v>
      </c>
      <c r="E563" s="160">
        <v>18</v>
      </c>
      <c r="F563" s="361">
        <f t="shared" ref="F563:F627" si="0">IF(ISERROR(E563/C563),,E563/C563)</f>
        <v>0.28125</v>
      </c>
      <c r="G563" s="362">
        <f t="shared" ref="G563:G626" si="1">E563/D563*100%</f>
        <v>0.1875</v>
      </c>
    </row>
    <row r="564" s="130" customFormat="1" ht="23.1" customHeight="1" spans="1:7">
      <c r="A564" s="157" t="s">
        <v>1027</v>
      </c>
      <c r="B564" s="363" t="s">
        <v>1028</v>
      </c>
      <c r="C564" s="158">
        <f>SUM(C565)</f>
        <v>0</v>
      </c>
      <c r="D564" s="158">
        <f>SUM(D565)</f>
        <v>0</v>
      </c>
      <c r="E564" s="158">
        <f>SUM(E565)</f>
        <v>0</v>
      </c>
      <c r="F564" s="361">
        <f t="shared" si="0"/>
        <v>0</v>
      </c>
      <c r="G564" s="362"/>
    </row>
    <row r="565" s="130" customFormat="1" ht="23.1" customHeight="1" spans="1:7">
      <c r="A565" s="189" t="s">
        <v>1029</v>
      </c>
      <c r="B565" s="189" t="s">
        <v>1030</v>
      </c>
      <c r="C565" s="160"/>
      <c r="D565" s="160"/>
      <c r="E565" s="160"/>
      <c r="F565" s="362"/>
      <c r="G565" s="362"/>
    </row>
    <row r="566" s="130" customFormat="1" ht="23.1" customHeight="1" spans="1:7">
      <c r="A566" s="157" t="s">
        <v>1031</v>
      </c>
      <c r="B566" s="363" t="s">
        <v>1032</v>
      </c>
      <c r="C566" s="158">
        <f>SUM(C567:C574)</f>
        <v>15886</v>
      </c>
      <c r="D566" s="158">
        <f>SUM(D567:D574)</f>
        <v>14678</v>
      </c>
      <c r="E566" s="158">
        <f>SUM(E567:E574)</f>
        <v>17223</v>
      </c>
      <c r="F566" s="361">
        <f t="shared" si="0"/>
        <v>1.08416215535692</v>
      </c>
      <c r="G566" s="362">
        <f t="shared" si="1"/>
        <v>1.17338874506064</v>
      </c>
    </row>
    <row r="567" s="130" customFormat="1" ht="23.1" customHeight="1" spans="1:7">
      <c r="A567" s="189" t="s">
        <v>1033</v>
      </c>
      <c r="B567" s="189" t="s">
        <v>1034</v>
      </c>
      <c r="C567" s="160">
        <v>1629</v>
      </c>
      <c r="D567" s="160">
        <v>1923</v>
      </c>
      <c r="E567" s="160">
        <v>1696</v>
      </c>
      <c r="F567" s="361">
        <f t="shared" si="0"/>
        <v>1.04112952731737</v>
      </c>
      <c r="G567" s="362">
        <f t="shared" si="1"/>
        <v>0.881955278211128</v>
      </c>
    </row>
    <row r="568" s="130" customFormat="1" ht="23.1" customHeight="1" spans="1:7">
      <c r="A568" s="189" t="s">
        <v>1035</v>
      </c>
      <c r="B568" s="189" t="s">
        <v>1036</v>
      </c>
      <c r="C568" s="160">
        <v>1924</v>
      </c>
      <c r="D568" s="160">
        <v>2875</v>
      </c>
      <c r="E568" s="160">
        <v>2821</v>
      </c>
      <c r="F568" s="361">
        <f t="shared" si="0"/>
        <v>1.46621621621622</v>
      </c>
      <c r="G568" s="362">
        <f t="shared" si="1"/>
        <v>0.981217391304348</v>
      </c>
    </row>
    <row r="569" s="130" customFormat="1" ht="23.1" customHeight="1" spans="1:7">
      <c r="A569" s="189" t="s">
        <v>1037</v>
      </c>
      <c r="B569" s="189" t="s">
        <v>1038</v>
      </c>
      <c r="C569" s="160" t="s">
        <v>47</v>
      </c>
      <c r="D569" s="160" t="s">
        <v>47</v>
      </c>
      <c r="E569" s="160" t="s">
        <v>47</v>
      </c>
      <c r="F569" s="361"/>
      <c r="G569" s="362"/>
    </row>
    <row r="570" s="130" customFormat="1" ht="23.1" customHeight="1" spans="1:7">
      <c r="A570" s="189" t="s">
        <v>1039</v>
      </c>
      <c r="B570" s="189" t="s">
        <v>1040</v>
      </c>
      <c r="C570" s="160">
        <v>6859</v>
      </c>
      <c r="D570" s="160">
        <v>6999</v>
      </c>
      <c r="E570" s="160">
        <v>7035</v>
      </c>
      <c r="F570" s="361">
        <f t="shared" si="0"/>
        <v>1.02565971715994</v>
      </c>
      <c r="G570" s="362">
        <f t="shared" si="1"/>
        <v>1.00514359194171</v>
      </c>
    </row>
    <row r="571" s="130" customFormat="1" ht="23.1" customHeight="1" spans="1:7">
      <c r="A571" s="189" t="s">
        <v>1041</v>
      </c>
      <c r="B571" s="189" t="s">
        <v>1042</v>
      </c>
      <c r="C571" s="160">
        <v>3427</v>
      </c>
      <c r="D571" s="160">
        <v>1209</v>
      </c>
      <c r="E571" s="160">
        <v>3511</v>
      </c>
      <c r="F571" s="361">
        <f t="shared" si="0"/>
        <v>1.02451123431573</v>
      </c>
      <c r="G571" s="362">
        <f t="shared" si="1"/>
        <v>2.904052936311</v>
      </c>
    </row>
    <row r="572" s="130" customFormat="1" ht="23.1" customHeight="1" spans="1:7">
      <c r="A572" s="189" t="s">
        <v>1043</v>
      </c>
      <c r="B572" s="189" t="s">
        <v>1044</v>
      </c>
      <c r="C572" s="160">
        <v>1927</v>
      </c>
      <c r="D572" s="160">
        <v>1483</v>
      </c>
      <c r="E572" s="160">
        <v>2160</v>
      </c>
      <c r="F572" s="361">
        <f t="shared" si="0"/>
        <v>1.12091333679294</v>
      </c>
      <c r="G572" s="362">
        <f t="shared" si="1"/>
        <v>1.45650708024275</v>
      </c>
    </row>
    <row r="573" s="130" customFormat="1" ht="23.1" customHeight="1" spans="1:7">
      <c r="A573" s="189" t="s">
        <v>1045</v>
      </c>
      <c r="B573" s="189" t="s">
        <v>1046</v>
      </c>
      <c r="C573" s="160" t="s">
        <v>47</v>
      </c>
      <c r="D573" s="160" t="s">
        <v>47</v>
      </c>
      <c r="E573" s="160" t="s">
        <v>47</v>
      </c>
      <c r="F573" s="361"/>
      <c r="G573" s="362"/>
    </row>
    <row r="574" s="130" customFormat="1" ht="23.1" customHeight="1" spans="1:7">
      <c r="A574" s="189" t="s">
        <v>1047</v>
      </c>
      <c r="B574" s="189" t="s">
        <v>1048</v>
      </c>
      <c r="C574" s="160">
        <v>120</v>
      </c>
      <c r="D574" s="160">
        <v>189</v>
      </c>
      <c r="E574" s="160" t="s">
        <v>47</v>
      </c>
      <c r="F574" s="361">
        <f t="shared" si="0"/>
        <v>0</v>
      </c>
      <c r="G574" s="362"/>
    </row>
    <row r="575" s="130" customFormat="1" ht="23.1" customHeight="1" spans="1:7">
      <c r="A575" s="157" t="s">
        <v>1049</v>
      </c>
      <c r="B575" s="363" t="s">
        <v>1050</v>
      </c>
      <c r="C575" s="158">
        <f>SUM(C576:C578)</f>
        <v>0</v>
      </c>
      <c r="D575" s="158">
        <f>SUM(D576:D578)</f>
        <v>0</v>
      </c>
      <c r="E575" s="158">
        <f>SUM(E576:E578)</f>
        <v>0</v>
      </c>
      <c r="F575" s="361">
        <f t="shared" si="0"/>
        <v>0</v>
      </c>
      <c r="G575" s="362"/>
    </row>
    <row r="576" s="130" customFormat="1" ht="23.1" customHeight="1" spans="1:7">
      <c r="A576" s="189" t="s">
        <v>1051</v>
      </c>
      <c r="B576" s="189" t="s">
        <v>1052</v>
      </c>
      <c r="C576" s="160"/>
      <c r="D576" s="160"/>
      <c r="E576" s="160"/>
      <c r="F576" s="361"/>
      <c r="G576" s="362"/>
    </row>
    <row r="577" s="130" customFormat="1" ht="23.1" customHeight="1" spans="1:7">
      <c r="A577" s="189" t="s">
        <v>1053</v>
      </c>
      <c r="B577" s="189" t="s">
        <v>1054</v>
      </c>
      <c r="C577" s="160"/>
      <c r="D577" s="160"/>
      <c r="E577" s="160"/>
      <c r="F577" s="361"/>
      <c r="G577" s="362"/>
    </row>
    <row r="578" s="130" customFormat="1" ht="23.1" customHeight="1" spans="1:7">
      <c r="A578" s="189" t="s">
        <v>1055</v>
      </c>
      <c r="B578" s="189" t="s">
        <v>1056</v>
      </c>
      <c r="C578" s="160"/>
      <c r="D578" s="160"/>
      <c r="E578" s="160"/>
      <c r="F578" s="361"/>
      <c r="G578" s="362"/>
    </row>
    <row r="579" s="130" customFormat="1" ht="23.1" customHeight="1" spans="1:7">
      <c r="A579" s="157" t="s">
        <v>1057</v>
      </c>
      <c r="B579" s="363" t="s">
        <v>1058</v>
      </c>
      <c r="C579" s="158">
        <f>SUM(C580:C588)</f>
        <v>7535</v>
      </c>
      <c r="D579" s="158">
        <f>SUM(D580:D588)</f>
        <v>7347</v>
      </c>
      <c r="E579" s="158">
        <f>SUM(E580:E588)</f>
        <v>9409</v>
      </c>
      <c r="F579" s="361">
        <f t="shared" si="0"/>
        <v>1.24870603848706</v>
      </c>
      <c r="G579" s="362">
        <f t="shared" si="1"/>
        <v>1.28065877228801</v>
      </c>
    </row>
    <row r="580" s="130" customFormat="1" ht="23.1" customHeight="1" spans="1:7">
      <c r="A580" s="189" t="s">
        <v>1059</v>
      </c>
      <c r="B580" s="189" t="s">
        <v>1060</v>
      </c>
      <c r="C580" s="160">
        <v>8</v>
      </c>
      <c r="D580" s="160">
        <v>6</v>
      </c>
      <c r="E580" s="160">
        <v>3</v>
      </c>
      <c r="F580" s="361">
        <f t="shared" si="0"/>
        <v>0.375</v>
      </c>
      <c r="G580" s="362">
        <f t="shared" si="1"/>
        <v>0.5</v>
      </c>
    </row>
    <row r="581" s="130" customFormat="1" ht="23.1" customHeight="1" spans="1:7">
      <c r="A581" s="189" t="s">
        <v>1061</v>
      </c>
      <c r="B581" s="189" t="s">
        <v>1062</v>
      </c>
      <c r="C581" s="160" t="s">
        <v>47</v>
      </c>
      <c r="D581" s="160" t="s">
        <v>47</v>
      </c>
      <c r="E581" s="160" t="s">
        <v>47</v>
      </c>
      <c r="F581" s="361"/>
      <c r="G581" s="362"/>
    </row>
    <row r="582" s="130" customFormat="1" ht="23.1" customHeight="1" spans="1:7">
      <c r="A582" s="189" t="s">
        <v>1063</v>
      </c>
      <c r="B582" s="189" t="s">
        <v>1064</v>
      </c>
      <c r="C582" s="160" t="s">
        <v>47</v>
      </c>
      <c r="D582" s="160">
        <v>68</v>
      </c>
      <c r="E582" s="160">
        <v>68</v>
      </c>
      <c r="F582" s="361">
        <f t="shared" si="0"/>
        <v>0</v>
      </c>
      <c r="G582" s="362">
        <f t="shared" si="1"/>
        <v>1</v>
      </c>
    </row>
    <row r="583" s="130" customFormat="1" ht="23.1" customHeight="1" spans="1:7">
      <c r="A583" s="189" t="s">
        <v>1065</v>
      </c>
      <c r="B583" s="189" t="s">
        <v>1066</v>
      </c>
      <c r="C583" s="160">
        <v>5824</v>
      </c>
      <c r="D583" s="160">
        <v>5790</v>
      </c>
      <c r="E583" s="160">
        <v>6710</v>
      </c>
      <c r="F583" s="361">
        <f t="shared" si="0"/>
        <v>1.15212912087912</v>
      </c>
      <c r="G583" s="362">
        <f t="shared" si="1"/>
        <v>1.15889464594128</v>
      </c>
    </row>
    <row r="584" s="130" customFormat="1" ht="23.1" customHeight="1" spans="1:7">
      <c r="A584" s="377" t="s">
        <v>1067</v>
      </c>
      <c r="B584" s="377" t="s">
        <v>1068</v>
      </c>
      <c r="C584" s="160" t="s">
        <v>47</v>
      </c>
      <c r="D584" s="160" t="s">
        <v>47</v>
      </c>
      <c r="E584" s="160" t="s">
        <v>47</v>
      </c>
      <c r="F584" s="361"/>
      <c r="G584" s="362"/>
    </row>
    <row r="585" s="130" customFormat="1" ht="23.1" customHeight="1" spans="1:7">
      <c r="A585" s="189" t="s">
        <v>1069</v>
      </c>
      <c r="B585" s="189" t="s">
        <v>1070</v>
      </c>
      <c r="C585" s="160">
        <v>96</v>
      </c>
      <c r="D585" s="160">
        <v>74</v>
      </c>
      <c r="E585" s="160">
        <v>120</v>
      </c>
      <c r="F585" s="361">
        <f t="shared" si="0"/>
        <v>1.25</v>
      </c>
      <c r="G585" s="362">
        <f t="shared" si="1"/>
        <v>1.62162162162162</v>
      </c>
    </row>
    <row r="586" s="130" customFormat="1" ht="23.1" customHeight="1" spans="1:7">
      <c r="A586" s="377" t="s">
        <v>1071</v>
      </c>
      <c r="B586" s="377" t="s">
        <v>1072</v>
      </c>
      <c r="C586" s="160" t="s">
        <v>47</v>
      </c>
      <c r="D586" s="160" t="s">
        <v>47</v>
      </c>
      <c r="E586" s="160" t="s">
        <v>47</v>
      </c>
      <c r="F586" s="361"/>
      <c r="G586" s="362"/>
    </row>
    <row r="587" s="130" customFormat="1" ht="23.1" customHeight="1" spans="1:7">
      <c r="A587" s="189" t="s">
        <v>1073</v>
      </c>
      <c r="B587" s="192" t="s">
        <v>1074</v>
      </c>
      <c r="C587" s="160" t="s">
        <v>47</v>
      </c>
      <c r="D587" s="160" t="s">
        <v>47</v>
      </c>
      <c r="E587" s="160" t="s">
        <v>47</v>
      </c>
      <c r="F587" s="361"/>
      <c r="G587" s="362"/>
    </row>
    <row r="588" s="130" customFormat="1" ht="23.1" customHeight="1" spans="1:7">
      <c r="A588" s="189" t="s">
        <v>1075</v>
      </c>
      <c r="B588" s="189" t="s">
        <v>1076</v>
      </c>
      <c r="C588" s="160">
        <v>1607</v>
      </c>
      <c r="D588" s="160">
        <v>1409</v>
      </c>
      <c r="E588" s="160">
        <v>2508</v>
      </c>
      <c r="F588" s="361">
        <f t="shared" si="0"/>
        <v>1.56067205973864</v>
      </c>
      <c r="G588" s="362">
        <f t="shared" si="1"/>
        <v>1.77998580553584</v>
      </c>
    </row>
    <row r="589" s="130" customFormat="1" ht="23.1" customHeight="1" spans="1:7">
      <c r="A589" s="157" t="s">
        <v>1077</v>
      </c>
      <c r="B589" s="363" t="s">
        <v>1078</v>
      </c>
      <c r="C589" s="158">
        <f>SUM(C590:C597)</f>
        <v>2613</v>
      </c>
      <c r="D589" s="158">
        <f>SUM(D590:D597)</f>
        <v>2222</v>
      </c>
      <c r="E589" s="158">
        <f>SUM(E590:E597)</f>
        <v>2669</v>
      </c>
      <c r="F589" s="361">
        <f t="shared" si="0"/>
        <v>1.02143130501339</v>
      </c>
      <c r="G589" s="362">
        <f t="shared" si="1"/>
        <v>1.2011701170117</v>
      </c>
    </row>
    <row r="590" s="130" customFormat="1" ht="23.1" customHeight="1" spans="1:7">
      <c r="A590" s="189" t="s">
        <v>1079</v>
      </c>
      <c r="B590" s="189" t="s">
        <v>1080</v>
      </c>
      <c r="C590" s="160">
        <v>1000</v>
      </c>
      <c r="D590" s="160">
        <v>820</v>
      </c>
      <c r="E590" s="160">
        <v>1000</v>
      </c>
      <c r="F590" s="361">
        <f t="shared" si="0"/>
        <v>1</v>
      </c>
      <c r="G590" s="362">
        <f t="shared" si="1"/>
        <v>1.21951219512195</v>
      </c>
    </row>
    <row r="591" s="130" customFormat="1" ht="23.1" customHeight="1" spans="1:7">
      <c r="A591" s="189" t="s">
        <v>1081</v>
      </c>
      <c r="B591" s="189" t="s">
        <v>1082</v>
      </c>
      <c r="C591" s="160">
        <v>22</v>
      </c>
      <c r="D591" s="160">
        <v>19</v>
      </c>
      <c r="E591" s="160">
        <v>23</v>
      </c>
      <c r="F591" s="361">
        <f t="shared" si="0"/>
        <v>1.04545454545455</v>
      </c>
      <c r="G591" s="362">
        <f t="shared" si="1"/>
        <v>1.21052631578947</v>
      </c>
    </row>
    <row r="592" s="130" customFormat="1" ht="23.1" customHeight="1" spans="1:7">
      <c r="A592" s="189" t="s">
        <v>1083</v>
      </c>
      <c r="B592" s="189" t="s">
        <v>1084</v>
      </c>
      <c r="C592" s="160">
        <v>33</v>
      </c>
      <c r="D592" s="160" t="s">
        <v>47</v>
      </c>
      <c r="E592" s="160">
        <v>5</v>
      </c>
      <c r="F592" s="361">
        <f t="shared" si="0"/>
        <v>0.151515151515152</v>
      </c>
      <c r="G592" s="362"/>
    </row>
    <row r="593" s="130" customFormat="1" ht="23.1" customHeight="1" spans="1:7">
      <c r="A593" s="189" t="s">
        <v>1085</v>
      </c>
      <c r="B593" s="189" t="s">
        <v>1086</v>
      </c>
      <c r="C593" s="160">
        <v>319</v>
      </c>
      <c r="D593" s="160">
        <v>77</v>
      </c>
      <c r="E593" s="160">
        <v>1273</v>
      </c>
      <c r="F593" s="361">
        <f t="shared" si="0"/>
        <v>3.99059561128527</v>
      </c>
      <c r="G593" s="362">
        <f t="shared" si="1"/>
        <v>16.5324675324675</v>
      </c>
    </row>
    <row r="594" s="130" customFormat="1" ht="23.1" customHeight="1" spans="1:7">
      <c r="A594" s="189" t="s">
        <v>1087</v>
      </c>
      <c r="B594" s="189" t="s">
        <v>1088</v>
      </c>
      <c r="C594" s="160" t="s">
        <v>47</v>
      </c>
      <c r="D594" s="160" t="s">
        <v>47</v>
      </c>
      <c r="E594" s="160" t="s">
        <v>47</v>
      </c>
      <c r="F594" s="361"/>
      <c r="G594" s="362"/>
    </row>
    <row r="595" s="130" customFormat="1" ht="23.1" customHeight="1" spans="1:7">
      <c r="A595" s="189" t="s">
        <v>1089</v>
      </c>
      <c r="B595" s="189" t="s">
        <v>1090</v>
      </c>
      <c r="C595" s="160" t="s">
        <v>47</v>
      </c>
      <c r="D595" s="160" t="s">
        <v>47</v>
      </c>
      <c r="E595" s="160" t="s">
        <v>47</v>
      </c>
      <c r="F595" s="361"/>
      <c r="G595" s="362"/>
    </row>
    <row r="596" s="130" customFormat="1" ht="23.1" customHeight="1" spans="1:7">
      <c r="A596" s="189" t="s">
        <v>1091</v>
      </c>
      <c r="B596" s="189" t="s">
        <v>1092</v>
      </c>
      <c r="C596" s="160">
        <v>40</v>
      </c>
      <c r="D596" s="160">
        <v>38</v>
      </c>
      <c r="E596" s="160">
        <v>5</v>
      </c>
      <c r="F596" s="361">
        <f t="shared" si="0"/>
        <v>0.125</v>
      </c>
      <c r="G596" s="362">
        <f t="shared" si="1"/>
        <v>0.131578947368421</v>
      </c>
    </row>
    <row r="597" s="130" customFormat="1" ht="23.1" customHeight="1" spans="1:7">
      <c r="A597" s="189" t="s">
        <v>1093</v>
      </c>
      <c r="B597" s="189" t="s">
        <v>1094</v>
      </c>
      <c r="C597" s="160">
        <v>1199</v>
      </c>
      <c r="D597" s="160">
        <v>1268</v>
      </c>
      <c r="E597" s="160">
        <v>363</v>
      </c>
      <c r="F597" s="361">
        <f t="shared" si="0"/>
        <v>0.302752293577982</v>
      </c>
      <c r="G597" s="362">
        <f t="shared" si="1"/>
        <v>0.286277602523659</v>
      </c>
    </row>
    <row r="598" s="130" customFormat="1" ht="23.1" customHeight="1" spans="1:7">
      <c r="A598" s="157" t="s">
        <v>1095</v>
      </c>
      <c r="B598" s="363" t="s">
        <v>1096</v>
      </c>
      <c r="C598" s="158">
        <f>SUM(C599:C604)</f>
        <v>138</v>
      </c>
      <c r="D598" s="158">
        <f>SUM(D599:D604)</f>
        <v>150</v>
      </c>
      <c r="E598" s="158">
        <f>SUM(E599:E604)</f>
        <v>162</v>
      </c>
      <c r="F598" s="361">
        <f t="shared" si="0"/>
        <v>1.17391304347826</v>
      </c>
      <c r="G598" s="362">
        <f t="shared" si="1"/>
        <v>1.08</v>
      </c>
    </row>
    <row r="599" s="130" customFormat="1" ht="23.1" customHeight="1" spans="1:7">
      <c r="A599" s="189" t="s">
        <v>1097</v>
      </c>
      <c r="B599" s="189" t="s">
        <v>1098</v>
      </c>
      <c r="C599" s="160">
        <v>87</v>
      </c>
      <c r="D599" s="160">
        <v>75</v>
      </c>
      <c r="E599" s="160">
        <v>125</v>
      </c>
      <c r="F599" s="361">
        <f t="shared" si="0"/>
        <v>1.4367816091954</v>
      </c>
      <c r="G599" s="362">
        <f t="shared" si="1"/>
        <v>1.66666666666667</v>
      </c>
    </row>
    <row r="600" s="130" customFormat="1" ht="23.1" customHeight="1" spans="1:7">
      <c r="A600" s="377" t="s">
        <v>1099</v>
      </c>
      <c r="B600" s="377" t="s">
        <v>1100</v>
      </c>
      <c r="C600" s="160">
        <v>17</v>
      </c>
      <c r="D600" s="160">
        <v>5</v>
      </c>
      <c r="E600" s="160">
        <v>1</v>
      </c>
      <c r="F600" s="361">
        <f t="shared" si="0"/>
        <v>0.0588235294117647</v>
      </c>
      <c r="G600" s="362">
        <f t="shared" si="1"/>
        <v>0.2</v>
      </c>
    </row>
    <row r="601" s="130" customFormat="1" ht="23.1" customHeight="1" spans="1:7">
      <c r="A601" s="189" t="s">
        <v>1101</v>
      </c>
      <c r="B601" s="189" t="s">
        <v>1102</v>
      </c>
      <c r="C601" s="160" t="s">
        <v>47</v>
      </c>
      <c r="D601" s="160" t="s">
        <v>47</v>
      </c>
      <c r="E601" s="160" t="s">
        <v>47</v>
      </c>
      <c r="F601" s="361"/>
      <c r="G601" s="362"/>
    </row>
    <row r="602" s="130" customFormat="1" ht="23.1" customHeight="1" spans="1:7">
      <c r="A602" s="189" t="s">
        <v>1103</v>
      </c>
      <c r="B602" s="189" t="s">
        <v>1104</v>
      </c>
      <c r="C602" s="160">
        <v>8</v>
      </c>
      <c r="D602" s="160">
        <v>1</v>
      </c>
      <c r="E602" s="160">
        <v>1</v>
      </c>
      <c r="F602" s="361">
        <f t="shared" si="0"/>
        <v>0.125</v>
      </c>
      <c r="G602" s="362">
        <f t="shared" si="1"/>
        <v>1</v>
      </c>
    </row>
    <row r="603" s="130" customFormat="1" ht="23.1" customHeight="1" spans="1:7">
      <c r="A603" s="189" t="s">
        <v>1105</v>
      </c>
      <c r="B603" s="189" t="s">
        <v>1106</v>
      </c>
      <c r="C603" s="160">
        <v>20</v>
      </c>
      <c r="D603" s="160">
        <v>19</v>
      </c>
      <c r="E603" s="160">
        <v>20</v>
      </c>
      <c r="F603" s="361">
        <f t="shared" si="0"/>
        <v>1</v>
      </c>
      <c r="G603" s="362">
        <f t="shared" si="1"/>
        <v>1.05263157894737</v>
      </c>
    </row>
    <row r="604" s="130" customFormat="1" ht="23.1" customHeight="1" spans="1:7">
      <c r="A604" s="189" t="s">
        <v>1107</v>
      </c>
      <c r="B604" s="189" t="s">
        <v>1108</v>
      </c>
      <c r="C604" s="160">
        <v>6</v>
      </c>
      <c r="D604" s="160">
        <v>50</v>
      </c>
      <c r="E604" s="160">
        <v>15</v>
      </c>
      <c r="F604" s="361">
        <f t="shared" si="0"/>
        <v>2.5</v>
      </c>
      <c r="G604" s="362">
        <f t="shared" si="1"/>
        <v>0.3</v>
      </c>
    </row>
    <row r="605" s="130" customFormat="1" ht="23.1" customHeight="1" spans="1:7">
      <c r="A605" s="157" t="s">
        <v>1109</v>
      </c>
      <c r="B605" s="363" t="s">
        <v>1110</v>
      </c>
      <c r="C605" s="158">
        <f>SUM(C606:C612)</f>
        <v>953</v>
      </c>
      <c r="D605" s="158">
        <f>SUM(D606:D612)</f>
        <v>1199</v>
      </c>
      <c r="E605" s="158">
        <f>SUM(E606:E612)</f>
        <v>1012</v>
      </c>
      <c r="F605" s="361">
        <f t="shared" si="0"/>
        <v>1.06190975865687</v>
      </c>
      <c r="G605" s="362">
        <f t="shared" si="1"/>
        <v>0.844036697247706</v>
      </c>
    </row>
    <row r="606" s="130" customFormat="1" ht="23.1" customHeight="1" spans="1:7">
      <c r="A606" s="189" t="s">
        <v>1111</v>
      </c>
      <c r="B606" s="189" t="s">
        <v>1112</v>
      </c>
      <c r="C606" s="160">
        <v>236</v>
      </c>
      <c r="D606" s="160">
        <v>344</v>
      </c>
      <c r="E606" s="160">
        <v>240</v>
      </c>
      <c r="F606" s="361">
        <f t="shared" si="0"/>
        <v>1.01694915254237</v>
      </c>
      <c r="G606" s="362">
        <f t="shared" si="1"/>
        <v>0.697674418604651</v>
      </c>
    </row>
    <row r="607" s="130" customFormat="1" ht="23.1" customHeight="1" spans="1:7">
      <c r="A607" s="189" t="s">
        <v>1113</v>
      </c>
      <c r="B607" s="189" t="s">
        <v>1114</v>
      </c>
      <c r="C607" s="160">
        <v>704</v>
      </c>
      <c r="D607" s="160">
        <v>698</v>
      </c>
      <c r="E607" s="160">
        <v>753</v>
      </c>
      <c r="F607" s="361">
        <f t="shared" si="0"/>
        <v>1.06960227272727</v>
      </c>
      <c r="G607" s="362">
        <f t="shared" si="1"/>
        <v>1.07879656160458</v>
      </c>
    </row>
    <row r="608" s="130" customFormat="1" ht="23.1" customHeight="1" spans="1:7">
      <c r="A608" s="189" t="s">
        <v>1115</v>
      </c>
      <c r="B608" s="189" t="s">
        <v>1116</v>
      </c>
      <c r="C608" s="160" t="s">
        <v>47</v>
      </c>
      <c r="D608" s="160" t="s">
        <v>47</v>
      </c>
      <c r="E608" s="160" t="s">
        <v>47</v>
      </c>
      <c r="F608" s="361"/>
      <c r="G608" s="362"/>
    </row>
    <row r="609" s="130" customFormat="1" ht="23.1" customHeight="1" spans="1:7">
      <c r="A609" s="189" t="s">
        <v>1117</v>
      </c>
      <c r="B609" s="189" t="s">
        <v>1118</v>
      </c>
      <c r="C609" s="160">
        <v>3</v>
      </c>
      <c r="D609" s="160">
        <v>67</v>
      </c>
      <c r="E609" s="160">
        <v>3</v>
      </c>
      <c r="F609" s="361">
        <f t="shared" si="0"/>
        <v>1</v>
      </c>
      <c r="G609" s="362">
        <f t="shared" si="1"/>
        <v>0.0447761194029851</v>
      </c>
    </row>
    <row r="610" s="130" customFormat="1" ht="23.1" customHeight="1" spans="1:7">
      <c r="A610" s="189" t="s">
        <v>1119</v>
      </c>
      <c r="B610" s="189" t="s">
        <v>1120</v>
      </c>
      <c r="C610" s="160" t="s">
        <v>47</v>
      </c>
      <c r="D610" s="160" t="s">
        <v>47</v>
      </c>
      <c r="E610" s="160" t="s">
        <v>47</v>
      </c>
      <c r="F610" s="361"/>
      <c r="G610" s="362"/>
    </row>
    <row r="611" s="130" customFormat="1" ht="23.1" customHeight="1" spans="1:7">
      <c r="A611" s="189" t="s">
        <v>1121</v>
      </c>
      <c r="B611" s="189" t="s">
        <v>1122</v>
      </c>
      <c r="C611" s="160">
        <v>10</v>
      </c>
      <c r="D611" s="160">
        <v>90</v>
      </c>
      <c r="E611" s="160">
        <v>16</v>
      </c>
      <c r="F611" s="361">
        <f t="shared" si="0"/>
        <v>1.6</v>
      </c>
      <c r="G611" s="362">
        <f t="shared" si="1"/>
        <v>0.177777777777778</v>
      </c>
    </row>
    <row r="612" s="130" customFormat="1" ht="23.1" customHeight="1" spans="1:7">
      <c r="A612" s="189" t="s">
        <v>1123</v>
      </c>
      <c r="B612" s="189" t="s">
        <v>1124</v>
      </c>
      <c r="C612" s="160" t="s">
        <v>47</v>
      </c>
      <c r="D612" s="160" t="s">
        <v>47</v>
      </c>
      <c r="E612" s="160" t="s">
        <v>47</v>
      </c>
      <c r="F612" s="361"/>
      <c r="G612" s="362"/>
    </row>
    <row r="613" s="130" customFormat="1" ht="23.1" customHeight="1" spans="1:7">
      <c r="A613" s="157" t="s">
        <v>1125</v>
      </c>
      <c r="B613" s="363" t="s">
        <v>1126</v>
      </c>
      <c r="C613" s="158">
        <f>SUM(C614:C621)</f>
        <v>573</v>
      </c>
      <c r="D613" s="158">
        <f>SUM(D614:D621)</f>
        <v>735</v>
      </c>
      <c r="E613" s="158">
        <f>SUM(E614:E621)</f>
        <v>651</v>
      </c>
      <c r="F613" s="361">
        <f t="shared" si="0"/>
        <v>1.13612565445026</v>
      </c>
      <c r="G613" s="362">
        <f t="shared" si="1"/>
        <v>0.885714285714286</v>
      </c>
    </row>
    <row r="614" s="130" customFormat="1" ht="23.1" customHeight="1" spans="1:7">
      <c r="A614" s="189" t="s">
        <v>1127</v>
      </c>
      <c r="B614" s="189" t="s">
        <v>129</v>
      </c>
      <c r="C614" s="160">
        <v>123</v>
      </c>
      <c r="D614" s="160">
        <v>125</v>
      </c>
      <c r="E614" s="160">
        <v>171</v>
      </c>
      <c r="F614" s="361">
        <f t="shared" si="0"/>
        <v>1.39024390243902</v>
      </c>
      <c r="G614" s="362">
        <f t="shared" si="1"/>
        <v>1.368</v>
      </c>
    </row>
    <row r="615" s="130" customFormat="1" ht="23.1" customHeight="1" spans="1:7">
      <c r="A615" s="189" t="s">
        <v>1128</v>
      </c>
      <c r="B615" s="189" t="s">
        <v>131</v>
      </c>
      <c r="C615" s="160" t="s">
        <v>47</v>
      </c>
      <c r="D615" s="160" t="s">
        <v>47</v>
      </c>
      <c r="E615" s="160" t="s">
        <v>47</v>
      </c>
      <c r="F615" s="361"/>
      <c r="G615" s="362"/>
    </row>
    <row r="616" s="130" customFormat="1" ht="23.1" customHeight="1" spans="1:7">
      <c r="A616" s="189" t="s">
        <v>1129</v>
      </c>
      <c r="B616" s="189" t="s">
        <v>133</v>
      </c>
      <c r="C616" s="160" t="s">
        <v>47</v>
      </c>
      <c r="D616" s="160" t="s">
        <v>47</v>
      </c>
      <c r="E616" s="160" t="s">
        <v>47</v>
      </c>
      <c r="F616" s="361"/>
      <c r="G616" s="362"/>
    </row>
    <row r="617" s="130" customFormat="1" ht="23.1" customHeight="1" spans="1:7">
      <c r="A617" s="189" t="s">
        <v>1130</v>
      </c>
      <c r="B617" s="189" t="s">
        <v>1131</v>
      </c>
      <c r="C617" s="160" t="s">
        <v>47</v>
      </c>
      <c r="D617" s="160">
        <v>140</v>
      </c>
      <c r="E617" s="160">
        <v>10</v>
      </c>
      <c r="F617" s="361">
        <f t="shared" si="0"/>
        <v>0</v>
      </c>
      <c r="G617" s="362">
        <f t="shared" si="1"/>
        <v>0.0714285714285714</v>
      </c>
    </row>
    <row r="618" s="130" customFormat="1" ht="23.1" customHeight="1" spans="1:7">
      <c r="A618" s="189" t="s">
        <v>1132</v>
      </c>
      <c r="B618" s="189" t="s">
        <v>1133</v>
      </c>
      <c r="C618" s="160">
        <v>10</v>
      </c>
      <c r="D618" s="160">
        <v>51</v>
      </c>
      <c r="E618" s="160">
        <v>52</v>
      </c>
      <c r="F618" s="361">
        <f t="shared" si="0"/>
        <v>5.2</v>
      </c>
      <c r="G618" s="362">
        <f t="shared" si="1"/>
        <v>1.01960784313725</v>
      </c>
    </row>
    <row r="619" s="130" customFormat="1" ht="23.1" customHeight="1" spans="1:7">
      <c r="A619" s="189" t="s">
        <v>1134</v>
      </c>
      <c r="B619" s="189" t="s">
        <v>1135</v>
      </c>
      <c r="C619" s="160" t="s">
        <v>47</v>
      </c>
      <c r="D619" s="160" t="s">
        <v>47</v>
      </c>
      <c r="E619" s="160" t="s">
        <v>47</v>
      </c>
      <c r="F619" s="361"/>
      <c r="G619" s="362"/>
    </row>
    <row r="620" s="130" customFormat="1" ht="23.1" customHeight="1" spans="1:7">
      <c r="A620" s="189" t="s">
        <v>1136</v>
      </c>
      <c r="B620" s="189" t="s">
        <v>1137</v>
      </c>
      <c r="C620" s="160">
        <v>420</v>
      </c>
      <c r="D620" s="160">
        <v>419</v>
      </c>
      <c r="E620" s="160">
        <v>418</v>
      </c>
      <c r="F620" s="361">
        <f t="shared" si="0"/>
        <v>0.995238095238095</v>
      </c>
      <c r="G620" s="362">
        <f t="shared" si="1"/>
        <v>0.997613365155131</v>
      </c>
    </row>
    <row r="621" s="130" customFormat="1" ht="23.1" customHeight="1" spans="1:7">
      <c r="A621" s="189" t="s">
        <v>1138</v>
      </c>
      <c r="B621" s="189" t="s">
        <v>1139</v>
      </c>
      <c r="C621" s="160">
        <v>20</v>
      </c>
      <c r="D621" s="160" t="s">
        <v>47</v>
      </c>
      <c r="E621" s="160" t="s">
        <v>47</v>
      </c>
      <c r="F621" s="361">
        <f t="shared" si="0"/>
        <v>0</v>
      </c>
      <c r="G621" s="362"/>
    </row>
    <row r="622" s="130" customFormat="1" ht="23.1" customHeight="1" spans="1:7">
      <c r="A622" s="157" t="s">
        <v>1140</v>
      </c>
      <c r="B622" s="363" t="s">
        <v>1141</v>
      </c>
      <c r="C622" s="158">
        <f>SUM(C623:C627)</f>
        <v>73</v>
      </c>
      <c r="D622" s="158">
        <f>SUM(D623:D627)</f>
        <v>76</v>
      </c>
      <c r="E622" s="158">
        <f>SUM(E623:E627)</f>
        <v>73</v>
      </c>
      <c r="F622" s="361">
        <f t="shared" si="0"/>
        <v>1</v>
      </c>
      <c r="G622" s="362">
        <f t="shared" si="1"/>
        <v>0.960526315789474</v>
      </c>
    </row>
    <row r="623" s="130" customFormat="1" ht="23.1" customHeight="1" spans="1:7">
      <c r="A623" s="189" t="s">
        <v>1142</v>
      </c>
      <c r="B623" s="189" t="s">
        <v>129</v>
      </c>
      <c r="C623" s="160">
        <v>71</v>
      </c>
      <c r="D623" s="160">
        <v>73</v>
      </c>
      <c r="E623" s="160">
        <v>73</v>
      </c>
      <c r="F623" s="361">
        <f t="shared" si="0"/>
        <v>1.02816901408451</v>
      </c>
      <c r="G623" s="362">
        <f t="shared" si="1"/>
        <v>1</v>
      </c>
    </row>
    <row r="624" s="130" customFormat="1" ht="23.1" customHeight="1" spans="1:7">
      <c r="A624" s="189" t="s">
        <v>1143</v>
      </c>
      <c r="B624" s="189" t="s">
        <v>131</v>
      </c>
      <c r="C624" s="160" t="s">
        <v>47</v>
      </c>
      <c r="D624" s="160" t="s">
        <v>47</v>
      </c>
      <c r="E624" s="160" t="s">
        <v>47</v>
      </c>
      <c r="F624" s="361"/>
      <c r="G624" s="362"/>
    </row>
    <row r="625" s="130" customFormat="1" ht="23.1" customHeight="1" spans="1:7">
      <c r="A625" s="189" t="s">
        <v>1144</v>
      </c>
      <c r="B625" s="189" t="s">
        <v>133</v>
      </c>
      <c r="C625" s="160" t="s">
        <v>47</v>
      </c>
      <c r="D625" s="160" t="s">
        <v>47</v>
      </c>
      <c r="E625" s="160" t="s">
        <v>47</v>
      </c>
      <c r="F625" s="361"/>
      <c r="G625" s="362"/>
    </row>
    <row r="626" s="356" customFormat="1" ht="23.1" customHeight="1" spans="1:7">
      <c r="A626" s="189" t="s">
        <v>1145</v>
      </c>
      <c r="B626" s="189" t="s">
        <v>147</v>
      </c>
      <c r="C626" s="160" t="s">
        <v>47</v>
      </c>
      <c r="D626" s="160" t="s">
        <v>47</v>
      </c>
      <c r="E626" s="160" t="s">
        <v>47</v>
      </c>
      <c r="F626" s="361"/>
      <c r="G626" s="362"/>
    </row>
    <row r="627" s="130" customFormat="1" ht="23.1" customHeight="1" spans="1:7">
      <c r="A627" s="189" t="s">
        <v>1146</v>
      </c>
      <c r="B627" s="189" t="s">
        <v>1147</v>
      </c>
      <c r="C627" s="160">
        <v>2</v>
      </c>
      <c r="D627" s="160">
        <v>3</v>
      </c>
      <c r="E627" s="160" t="s">
        <v>47</v>
      </c>
      <c r="F627" s="361">
        <f t="shared" si="0"/>
        <v>0</v>
      </c>
      <c r="G627" s="362"/>
    </row>
    <row r="628" s="130" customFormat="1" ht="23.1" customHeight="1" spans="1:7">
      <c r="A628" s="157" t="s">
        <v>1148</v>
      </c>
      <c r="B628" s="363" t="s">
        <v>1149</v>
      </c>
      <c r="C628" s="158">
        <f>SUM(C629:C630)</f>
        <v>4706</v>
      </c>
      <c r="D628" s="158">
        <f>SUM(D629:D630)</f>
        <v>5436</v>
      </c>
      <c r="E628" s="158">
        <f>SUM(E629:E630)</f>
        <v>5933</v>
      </c>
      <c r="F628" s="361">
        <f t="shared" ref="F628:F691" si="2">IF(ISERROR(E628/C628),,E628/C628)</f>
        <v>1.26073098172546</v>
      </c>
      <c r="G628" s="362">
        <f t="shared" ref="G627:G690" si="3">E628/D628*100%</f>
        <v>1.09142752023547</v>
      </c>
    </row>
    <row r="629" s="130" customFormat="1" ht="23.1" customHeight="1" spans="1:7">
      <c r="A629" s="189" t="s">
        <v>1150</v>
      </c>
      <c r="B629" s="189" t="s">
        <v>1151</v>
      </c>
      <c r="C629" s="160">
        <v>1417</v>
      </c>
      <c r="D629" s="160">
        <v>1684</v>
      </c>
      <c r="E629" s="160">
        <v>1735</v>
      </c>
      <c r="F629" s="361">
        <f t="shared" si="2"/>
        <v>1.22441778405081</v>
      </c>
      <c r="G629" s="362">
        <f t="shared" si="3"/>
        <v>1.03028503562945</v>
      </c>
    </row>
    <row r="630" s="130" customFormat="1" ht="23.1" customHeight="1" spans="1:7">
      <c r="A630" s="189" t="s">
        <v>1152</v>
      </c>
      <c r="B630" s="189" t="s">
        <v>1153</v>
      </c>
      <c r="C630" s="160">
        <v>3289</v>
      </c>
      <c r="D630" s="160">
        <v>3752</v>
      </c>
      <c r="E630" s="160">
        <v>4198</v>
      </c>
      <c r="F630" s="361">
        <f t="shared" si="2"/>
        <v>1.27637579811493</v>
      </c>
      <c r="G630" s="362">
        <f t="shared" si="3"/>
        <v>1.11886993603412</v>
      </c>
    </row>
    <row r="631" s="130" customFormat="1" ht="23.1" customHeight="1" spans="1:7">
      <c r="A631" s="157" t="s">
        <v>1154</v>
      </c>
      <c r="B631" s="363" t="s">
        <v>1155</v>
      </c>
      <c r="C631" s="158">
        <f>SUM(C632:C633)</f>
        <v>144</v>
      </c>
      <c r="D631" s="158">
        <f>SUM(D632:D633)</f>
        <v>118</v>
      </c>
      <c r="E631" s="158">
        <f>SUM(E632:E633)</f>
        <v>159</v>
      </c>
      <c r="F631" s="361">
        <f t="shared" si="2"/>
        <v>1.10416666666667</v>
      </c>
      <c r="G631" s="362">
        <f t="shared" si="3"/>
        <v>1.34745762711864</v>
      </c>
    </row>
    <row r="632" s="130" customFormat="1" ht="23.1" customHeight="1" spans="1:7">
      <c r="A632" s="189" t="s">
        <v>1156</v>
      </c>
      <c r="B632" s="189" t="s">
        <v>1157</v>
      </c>
      <c r="C632" s="160">
        <v>144</v>
      </c>
      <c r="D632" s="160">
        <v>117</v>
      </c>
      <c r="E632" s="160">
        <v>137</v>
      </c>
      <c r="F632" s="361">
        <f t="shared" si="2"/>
        <v>0.951388888888889</v>
      </c>
      <c r="G632" s="362">
        <f t="shared" si="3"/>
        <v>1.17094017094017</v>
      </c>
    </row>
    <row r="633" s="130" customFormat="1" ht="23.1" customHeight="1" spans="1:7">
      <c r="A633" s="189" t="s">
        <v>1158</v>
      </c>
      <c r="B633" s="189" t="s">
        <v>1159</v>
      </c>
      <c r="C633" s="160" t="s">
        <v>47</v>
      </c>
      <c r="D633" s="160">
        <v>1</v>
      </c>
      <c r="E633" s="160">
        <v>22</v>
      </c>
      <c r="F633" s="361">
        <f t="shared" si="2"/>
        <v>0</v>
      </c>
      <c r="G633" s="362">
        <f t="shared" si="3"/>
        <v>22</v>
      </c>
    </row>
    <row r="634" s="130" customFormat="1" ht="23.1" customHeight="1" spans="1:7">
      <c r="A634" s="157" t="s">
        <v>1160</v>
      </c>
      <c r="B634" s="363" t="s">
        <v>1161</v>
      </c>
      <c r="C634" s="158">
        <f>SUM(C635:C636)</f>
        <v>1587</v>
      </c>
      <c r="D634" s="158">
        <f>SUM(D635:D636)</f>
        <v>1387</v>
      </c>
      <c r="E634" s="158">
        <f>SUM(E635:E636)</f>
        <v>1515</v>
      </c>
      <c r="F634" s="361">
        <f t="shared" si="2"/>
        <v>0.954631379962193</v>
      </c>
      <c r="G634" s="362">
        <f t="shared" si="3"/>
        <v>1.09228550829128</v>
      </c>
    </row>
    <row r="635" s="130" customFormat="1" ht="23.1" customHeight="1" spans="1:7">
      <c r="A635" s="189" t="s">
        <v>1162</v>
      </c>
      <c r="B635" s="189" t="s">
        <v>1163</v>
      </c>
      <c r="C635" s="160" t="s">
        <v>47</v>
      </c>
      <c r="D635" s="160" t="s">
        <v>47</v>
      </c>
      <c r="E635" s="160" t="s">
        <v>47</v>
      </c>
      <c r="F635" s="361"/>
      <c r="G635" s="362"/>
    </row>
    <row r="636" s="130" customFormat="1" ht="23.1" customHeight="1" spans="1:7">
      <c r="A636" s="189" t="s">
        <v>1164</v>
      </c>
      <c r="B636" s="189" t="s">
        <v>1165</v>
      </c>
      <c r="C636" s="160">
        <v>1587</v>
      </c>
      <c r="D636" s="160">
        <v>1387</v>
      </c>
      <c r="E636" s="160">
        <v>1515</v>
      </c>
      <c r="F636" s="361">
        <f t="shared" si="2"/>
        <v>0.954631379962193</v>
      </c>
      <c r="G636" s="362">
        <f t="shared" si="3"/>
        <v>1.09228550829128</v>
      </c>
    </row>
    <row r="637" s="130" customFormat="1" ht="23.1" customHeight="1" spans="1:7">
      <c r="A637" s="157" t="s">
        <v>1166</v>
      </c>
      <c r="B637" s="363" t="s">
        <v>1167</v>
      </c>
      <c r="C637" s="158">
        <f>SUM(C638:C639)</f>
        <v>0</v>
      </c>
      <c r="D637" s="158">
        <f>SUM(D638:D639)</f>
        <v>0</v>
      </c>
      <c r="E637" s="158">
        <f>SUM(E638:E639)</f>
        <v>0</v>
      </c>
      <c r="F637" s="361">
        <f t="shared" si="2"/>
        <v>0</v>
      </c>
      <c r="G637" s="362"/>
    </row>
    <row r="638" s="130" customFormat="1" ht="23.1" customHeight="1" spans="1:7">
      <c r="A638" s="156" t="s">
        <v>1168</v>
      </c>
      <c r="B638" s="295" t="s">
        <v>1169</v>
      </c>
      <c r="C638" s="160"/>
      <c r="D638" s="160"/>
      <c r="E638" s="160"/>
      <c r="F638" s="361"/>
      <c r="G638" s="362"/>
    </row>
    <row r="639" s="130" customFormat="1" ht="23.1" customHeight="1" spans="1:7">
      <c r="A639" s="156" t="s">
        <v>1170</v>
      </c>
      <c r="B639" s="295" t="s">
        <v>1171</v>
      </c>
      <c r="C639" s="160"/>
      <c r="D639" s="160"/>
      <c r="E639" s="160"/>
      <c r="F639" s="361"/>
      <c r="G639" s="362"/>
    </row>
    <row r="640" s="130" customFormat="1" ht="23.1" customHeight="1" spans="1:7">
      <c r="A640" s="157" t="s">
        <v>1172</v>
      </c>
      <c r="B640" s="363" t="s">
        <v>1173</v>
      </c>
      <c r="C640" s="158">
        <f>SUM(C641:C642)</f>
        <v>17</v>
      </c>
      <c r="D640" s="158">
        <f>SUM(D641:D642)</f>
        <v>226</v>
      </c>
      <c r="E640" s="158">
        <f>SUM(E641:E642)</f>
        <v>7</v>
      </c>
      <c r="F640" s="361">
        <f t="shared" si="2"/>
        <v>0.411764705882353</v>
      </c>
      <c r="G640" s="362">
        <f t="shared" si="3"/>
        <v>0.0309734513274336</v>
      </c>
    </row>
    <row r="641" s="130" customFormat="1" ht="23.1" customHeight="1" spans="1:7">
      <c r="A641" s="189" t="s">
        <v>1174</v>
      </c>
      <c r="B641" s="189" t="s">
        <v>1175</v>
      </c>
      <c r="C641" s="160" t="s">
        <v>47</v>
      </c>
      <c r="D641" s="160" t="s">
        <v>47</v>
      </c>
      <c r="E641" s="160" t="s">
        <v>47</v>
      </c>
      <c r="F641" s="361"/>
      <c r="G641" s="362"/>
    </row>
    <row r="642" s="130" customFormat="1" ht="23.1" customHeight="1" spans="1:7">
      <c r="A642" s="189" t="s">
        <v>1176</v>
      </c>
      <c r="B642" s="189" t="s">
        <v>1177</v>
      </c>
      <c r="C642" s="160">
        <v>17</v>
      </c>
      <c r="D642" s="160">
        <v>226</v>
      </c>
      <c r="E642" s="160">
        <v>7</v>
      </c>
      <c r="F642" s="361">
        <f t="shared" si="2"/>
        <v>0.411764705882353</v>
      </c>
      <c r="G642" s="362">
        <f t="shared" si="3"/>
        <v>0.0309734513274336</v>
      </c>
    </row>
    <row r="643" s="130" customFormat="1" ht="23.1" customHeight="1" spans="1:7">
      <c r="A643" s="157" t="s">
        <v>1178</v>
      </c>
      <c r="B643" s="363" t="s">
        <v>1179</v>
      </c>
      <c r="C643" s="158">
        <f>SUM(C644:C646)</f>
        <v>825</v>
      </c>
      <c r="D643" s="158">
        <f>SUM(D644:D646)</f>
        <v>633</v>
      </c>
      <c r="E643" s="158">
        <f>SUM(E644:E646)</f>
        <v>1087</v>
      </c>
      <c r="F643" s="361">
        <f t="shared" si="2"/>
        <v>1.31757575757576</v>
      </c>
      <c r="G643" s="362">
        <f t="shared" si="3"/>
        <v>1.7172195892575</v>
      </c>
    </row>
    <row r="644" s="130" customFormat="1" ht="23.1" customHeight="1" spans="1:7">
      <c r="A644" s="189" t="s">
        <v>1180</v>
      </c>
      <c r="B644" s="189" t="s">
        <v>1181</v>
      </c>
      <c r="C644" s="160">
        <v>130</v>
      </c>
      <c r="D644" s="160" t="s">
        <v>47</v>
      </c>
      <c r="E644" s="160">
        <v>8</v>
      </c>
      <c r="F644" s="361">
        <f t="shared" si="2"/>
        <v>0.0615384615384615</v>
      </c>
      <c r="G644" s="362"/>
    </row>
    <row r="645" s="130" customFormat="1" ht="23.1" customHeight="1" spans="1:7">
      <c r="A645" s="189" t="s">
        <v>1182</v>
      </c>
      <c r="B645" s="189" t="s">
        <v>1183</v>
      </c>
      <c r="C645" s="160">
        <v>695</v>
      </c>
      <c r="D645" s="160">
        <v>633</v>
      </c>
      <c r="E645" s="160">
        <v>1079</v>
      </c>
      <c r="F645" s="361">
        <f t="shared" si="2"/>
        <v>1.55251798561151</v>
      </c>
      <c r="G645" s="362">
        <f t="shared" si="3"/>
        <v>1.70458135860979</v>
      </c>
    </row>
    <row r="646" s="130" customFormat="1" ht="23.1" customHeight="1" spans="1:7">
      <c r="A646" s="189" t="s">
        <v>1184</v>
      </c>
      <c r="B646" s="189" t="s">
        <v>1185</v>
      </c>
      <c r="C646" s="160" t="s">
        <v>47</v>
      </c>
      <c r="D646" s="160" t="s">
        <v>47</v>
      </c>
      <c r="E646" s="160" t="s">
        <v>47</v>
      </c>
      <c r="F646" s="361"/>
      <c r="G646" s="362"/>
    </row>
    <row r="647" s="130" customFormat="1" ht="23.1" customHeight="1" spans="1:7">
      <c r="A647" s="157" t="s">
        <v>1186</v>
      </c>
      <c r="B647" s="363" t="s">
        <v>1187</v>
      </c>
      <c r="C647" s="158">
        <f>SUM(C648:C650)</f>
        <v>0</v>
      </c>
      <c r="D647" s="158">
        <f>SUM(D648:D650)</f>
        <v>0</v>
      </c>
      <c r="E647" s="158">
        <f>SUM(E648:E650)</f>
        <v>0</v>
      </c>
      <c r="F647" s="361">
        <f t="shared" si="2"/>
        <v>0</v>
      </c>
      <c r="G647" s="362"/>
    </row>
    <row r="648" s="130" customFormat="1" ht="23.1" customHeight="1" spans="1:7">
      <c r="A648" s="189" t="s">
        <v>1188</v>
      </c>
      <c r="B648" s="189" t="s">
        <v>1189</v>
      </c>
      <c r="C648" s="160"/>
      <c r="D648" s="160"/>
      <c r="E648" s="160"/>
      <c r="F648" s="361"/>
      <c r="G648" s="362"/>
    </row>
    <row r="649" s="130" customFormat="1" ht="23.1" customHeight="1" spans="1:7">
      <c r="A649" s="189" t="s">
        <v>1190</v>
      </c>
      <c r="B649" s="189" t="s">
        <v>1191</v>
      </c>
      <c r="C649" s="160"/>
      <c r="D649" s="160"/>
      <c r="E649" s="160"/>
      <c r="F649" s="361"/>
      <c r="G649" s="362"/>
    </row>
    <row r="650" s="130" customFormat="1" ht="23.1" customHeight="1" spans="1:7">
      <c r="A650" s="189" t="s">
        <v>1192</v>
      </c>
      <c r="B650" s="189" t="s">
        <v>1193</v>
      </c>
      <c r="C650" s="160"/>
      <c r="D650" s="160"/>
      <c r="E650" s="160"/>
      <c r="F650" s="361"/>
      <c r="G650" s="362"/>
    </row>
    <row r="651" s="130" customFormat="1" ht="23.1" customHeight="1" spans="1:7">
      <c r="A651" s="157" t="s">
        <v>1194</v>
      </c>
      <c r="B651" s="363" t="s">
        <v>1195</v>
      </c>
      <c r="C651" s="158">
        <f>SUM(C652:C659)</f>
        <v>300</v>
      </c>
      <c r="D651" s="158">
        <f>SUM(D652:D659)</f>
        <v>588</v>
      </c>
      <c r="E651" s="158">
        <f>SUM(E652:E659)</f>
        <v>394</v>
      </c>
      <c r="F651" s="361">
        <f t="shared" si="2"/>
        <v>1.31333333333333</v>
      </c>
      <c r="G651" s="362">
        <f t="shared" si="3"/>
        <v>0.670068027210884</v>
      </c>
    </row>
    <row r="652" s="130" customFormat="1" ht="23.1" customHeight="1" spans="1:7">
      <c r="A652" s="189" t="s">
        <v>1196</v>
      </c>
      <c r="B652" s="189" t="s">
        <v>129</v>
      </c>
      <c r="C652" s="160">
        <v>226</v>
      </c>
      <c r="D652" s="160">
        <v>222</v>
      </c>
      <c r="E652" s="160">
        <v>219</v>
      </c>
      <c r="F652" s="361">
        <f t="shared" si="2"/>
        <v>0.969026548672566</v>
      </c>
      <c r="G652" s="362">
        <f t="shared" si="3"/>
        <v>0.986486486486487</v>
      </c>
    </row>
    <row r="653" s="130" customFormat="1" ht="23.1" customHeight="1" spans="1:7">
      <c r="A653" s="189" t="s">
        <v>1197</v>
      </c>
      <c r="B653" s="189" t="s">
        <v>131</v>
      </c>
      <c r="C653" s="160" t="s">
        <v>47</v>
      </c>
      <c r="D653" s="160" t="s">
        <v>47</v>
      </c>
      <c r="E653" s="160" t="s">
        <v>47</v>
      </c>
      <c r="F653" s="361"/>
      <c r="G653" s="362"/>
    </row>
    <row r="654" s="130" customFormat="1" ht="23.1" customHeight="1" spans="1:7">
      <c r="A654" s="189" t="s">
        <v>1198</v>
      </c>
      <c r="B654" s="189" t="s">
        <v>133</v>
      </c>
      <c r="C654" s="160" t="s">
        <v>47</v>
      </c>
      <c r="D654" s="160" t="s">
        <v>47</v>
      </c>
      <c r="E654" s="160" t="s">
        <v>47</v>
      </c>
      <c r="F654" s="361"/>
      <c r="G654" s="362"/>
    </row>
    <row r="655" s="130" customFormat="1" ht="23.1" customHeight="1" spans="1:7">
      <c r="A655" s="189" t="s">
        <v>1199</v>
      </c>
      <c r="B655" s="189" t="s">
        <v>1200</v>
      </c>
      <c r="C655" s="160">
        <v>69</v>
      </c>
      <c r="D655" s="160">
        <v>63</v>
      </c>
      <c r="E655" s="160">
        <v>61</v>
      </c>
      <c r="F655" s="361">
        <f t="shared" si="2"/>
        <v>0.884057971014493</v>
      </c>
      <c r="G655" s="362">
        <f t="shared" si="3"/>
        <v>0.968253968253968</v>
      </c>
    </row>
    <row r="656" s="130" customFormat="1" ht="23.1" customHeight="1" spans="1:7">
      <c r="A656" s="189" t="s">
        <v>1201</v>
      </c>
      <c r="B656" s="189" t="s">
        <v>1202</v>
      </c>
      <c r="C656" s="160" t="s">
        <v>47</v>
      </c>
      <c r="D656" s="160" t="s">
        <v>47</v>
      </c>
      <c r="E656" s="160" t="s">
        <v>47</v>
      </c>
      <c r="F656" s="361"/>
      <c r="G656" s="362"/>
    </row>
    <row r="657" s="130" customFormat="1" ht="23.1" customHeight="1" spans="1:7">
      <c r="A657" s="366" t="s">
        <v>1203</v>
      </c>
      <c r="B657" s="366" t="s">
        <v>230</v>
      </c>
      <c r="C657" s="173" t="s">
        <v>47</v>
      </c>
      <c r="D657" s="173" t="s">
        <v>47</v>
      </c>
      <c r="E657" s="173" t="s">
        <v>47</v>
      </c>
      <c r="F657" s="361"/>
      <c r="G657" s="362"/>
    </row>
    <row r="658" s="130" customFormat="1" ht="23.1" customHeight="1" spans="1:7">
      <c r="A658" s="189" t="s">
        <v>1204</v>
      </c>
      <c r="B658" s="189" t="s">
        <v>147</v>
      </c>
      <c r="C658" s="160" t="s">
        <v>47</v>
      </c>
      <c r="D658" s="160" t="s">
        <v>47</v>
      </c>
      <c r="E658" s="160" t="s">
        <v>47</v>
      </c>
      <c r="F658" s="361"/>
      <c r="G658" s="362"/>
    </row>
    <row r="659" s="130" customFormat="1" ht="23.1" customHeight="1" spans="1:7">
      <c r="A659" s="189" t="s">
        <v>1205</v>
      </c>
      <c r="B659" s="189" t="s">
        <v>1206</v>
      </c>
      <c r="C659" s="160">
        <v>5</v>
      </c>
      <c r="D659" s="160">
        <v>303</v>
      </c>
      <c r="E659" s="160">
        <v>114</v>
      </c>
      <c r="F659" s="361">
        <f t="shared" si="2"/>
        <v>22.8</v>
      </c>
      <c r="G659" s="362">
        <f t="shared" si="3"/>
        <v>0.376237623762376</v>
      </c>
    </row>
    <row r="660" s="130" customFormat="1" ht="23.1" customHeight="1" spans="1:7">
      <c r="A660" s="214">
        <v>20830</v>
      </c>
      <c r="B660" s="378" t="s">
        <v>1207</v>
      </c>
      <c r="C660" s="208">
        <f>SUM(C661:C662)</f>
        <v>128</v>
      </c>
      <c r="D660" s="208">
        <f>SUM(D661:D662)</f>
        <v>111</v>
      </c>
      <c r="E660" s="208">
        <f>SUM(E661:E662)</f>
        <v>130</v>
      </c>
      <c r="F660" s="361">
        <f t="shared" si="2"/>
        <v>1.015625</v>
      </c>
      <c r="G660" s="362">
        <f t="shared" si="3"/>
        <v>1.17117117117117</v>
      </c>
    </row>
    <row r="661" s="130" customFormat="1" ht="23.1" customHeight="1" spans="1:7">
      <c r="A661" s="189" t="s">
        <v>1208</v>
      </c>
      <c r="B661" s="189" t="s">
        <v>1209</v>
      </c>
      <c r="C661" s="160" t="s">
        <v>47</v>
      </c>
      <c r="D661" s="160">
        <v>1</v>
      </c>
      <c r="E661" s="160" t="s">
        <v>47</v>
      </c>
      <c r="F661" s="361">
        <f t="shared" si="2"/>
        <v>0</v>
      </c>
      <c r="G661" s="362"/>
    </row>
    <row r="662" s="130" customFormat="1" ht="23.1" customHeight="1" spans="1:7">
      <c r="A662" s="189" t="s">
        <v>1210</v>
      </c>
      <c r="B662" s="189" t="s">
        <v>1211</v>
      </c>
      <c r="C662" s="160">
        <v>128</v>
      </c>
      <c r="D662" s="160">
        <v>110</v>
      </c>
      <c r="E662" s="160">
        <v>130</v>
      </c>
      <c r="F662" s="361">
        <f t="shared" si="2"/>
        <v>1.015625</v>
      </c>
      <c r="G662" s="362">
        <f t="shared" si="3"/>
        <v>1.18181818181818</v>
      </c>
    </row>
    <row r="663" s="130" customFormat="1" ht="23.1" customHeight="1" spans="1:7">
      <c r="A663" s="214" t="s">
        <v>1212</v>
      </c>
      <c r="B663" s="376" t="s">
        <v>1213</v>
      </c>
      <c r="C663" s="208">
        <f>SUM(C664)</f>
        <v>45</v>
      </c>
      <c r="D663" s="208">
        <f>SUM(D664)</f>
        <v>3</v>
      </c>
      <c r="E663" s="208">
        <f>SUM(E664)</f>
        <v>2</v>
      </c>
      <c r="F663" s="361">
        <f t="shared" si="2"/>
        <v>0.0444444444444444</v>
      </c>
      <c r="G663" s="362">
        <f t="shared" si="3"/>
        <v>0.666666666666667</v>
      </c>
    </row>
    <row r="664" s="130" customFormat="1" ht="23.1" customHeight="1" spans="1:7">
      <c r="A664" s="189" t="s">
        <v>1214</v>
      </c>
      <c r="B664" s="189" t="s">
        <v>1213</v>
      </c>
      <c r="C664" s="160">
        <v>45</v>
      </c>
      <c r="D664" s="160">
        <v>3</v>
      </c>
      <c r="E664" s="160">
        <v>2</v>
      </c>
      <c r="F664" s="361">
        <f t="shared" si="2"/>
        <v>0.0444444444444444</v>
      </c>
      <c r="G664" s="362">
        <f t="shared" si="3"/>
        <v>0.666666666666667</v>
      </c>
    </row>
    <row r="665" s="130" customFormat="1" ht="23.1" customHeight="1" spans="1:7">
      <c r="A665" s="157" t="s">
        <v>1215</v>
      </c>
      <c r="B665" s="157" t="s">
        <v>1216</v>
      </c>
      <c r="C665" s="158">
        <f>SUM(C666,C671,C686,C690,C702,C705,C709,C714,C718,C722,C725,C734,C750,C736,C742,C747)</f>
        <v>16013</v>
      </c>
      <c r="D665" s="158">
        <f>SUM(D666,D671,D686,D690,D702,D705,D709,D714,D718,D722,D725,D734,D750,D736,D742,D747)</f>
        <v>14081</v>
      </c>
      <c r="E665" s="158">
        <f>SUM(E666,E671,E686,E690,E702,E705,E709,E714,E718,E722,E725,E734,E750,E736,E742,E747)</f>
        <v>16278</v>
      </c>
      <c r="F665" s="361">
        <f t="shared" si="2"/>
        <v>1.01654905389371</v>
      </c>
      <c r="G665" s="362">
        <f t="shared" si="3"/>
        <v>1.15602585043676</v>
      </c>
    </row>
    <row r="666" s="130" customFormat="1" ht="23.1" customHeight="1" spans="1:7">
      <c r="A666" s="157" t="s">
        <v>1217</v>
      </c>
      <c r="B666" s="363" t="s">
        <v>1218</v>
      </c>
      <c r="C666" s="158">
        <f>SUM(C667:C670)</f>
        <v>573</v>
      </c>
      <c r="D666" s="158">
        <f>SUM(D667:D670)</f>
        <v>550</v>
      </c>
      <c r="E666" s="158">
        <f>SUM(E667:E670)</f>
        <v>1224</v>
      </c>
      <c r="F666" s="361">
        <f t="shared" si="2"/>
        <v>2.13612565445026</v>
      </c>
      <c r="G666" s="362">
        <f t="shared" si="3"/>
        <v>2.22545454545455</v>
      </c>
    </row>
    <row r="667" s="130" customFormat="1" ht="23.1" customHeight="1" spans="1:7">
      <c r="A667" s="189" t="s">
        <v>1219</v>
      </c>
      <c r="B667" s="189" t="s">
        <v>129</v>
      </c>
      <c r="C667" s="160">
        <v>563</v>
      </c>
      <c r="D667" s="160">
        <v>530</v>
      </c>
      <c r="E667" s="160">
        <v>544</v>
      </c>
      <c r="F667" s="361">
        <f t="shared" si="2"/>
        <v>0.966252220248668</v>
      </c>
      <c r="G667" s="362">
        <f t="shared" si="3"/>
        <v>1.02641509433962</v>
      </c>
    </row>
    <row r="668" s="130" customFormat="1" ht="23.1" customHeight="1" spans="1:7">
      <c r="A668" s="189" t="s">
        <v>1220</v>
      </c>
      <c r="B668" s="189" t="s">
        <v>131</v>
      </c>
      <c r="C668" s="160" t="s">
        <v>47</v>
      </c>
      <c r="D668" s="160" t="s">
        <v>47</v>
      </c>
      <c r="E668" s="160" t="s">
        <v>47</v>
      </c>
      <c r="F668" s="361"/>
      <c r="G668" s="362"/>
    </row>
    <row r="669" s="130" customFormat="1" ht="23.1" customHeight="1" spans="1:7">
      <c r="A669" s="189" t="s">
        <v>1221</v>
      </c>
      <c r="B669" s="189" t="s">
        <v>133</v>
      </c>
      <c r="C669" s="160" t="s">
        <v>47</v>
      </c>
      <c r="D669" s="160" t="s">
        <v>47</v>
      </c>
      <c r="E669" s="160" t="s">
        <v>47</v>
      </c>
      <c r="F669" s="361"/>
      <c r="G669" s="362"/>
    </row>
    <row r="670" s="130" customFormat="1" ht="23.1" customHeight="1" spans="1:7">
      <c r="A670" s="189" t="s">
        <v>1222</v>
      </c>
      <c r="B670" s="189" t="s">
        <v>1223</v>
      </c>
      <c r="C670" s="160">
        <v>10</v>
      </c>
      <c r="D670" s="160">
        <v>20</v>
      </c>
      <c r="E670" s="160">
        <v>680</v>
      </c>
      <c r="F670" s="361">
        <f t="shared" si="2"/>
        <v>68</v>
      </c>
      <c r="G670" s="362">
        <f t="shared" si="3"/>
        <v>34</v>
      </c>
    </row>
    <row r="671" s="130" customFormat="1" ht="23.1" customHeight="1" spans="1:7">
      <c r="A671" s="157" t="s">
        <v>1224</v>
      </c>
      <c r="B671" s="363" t="s">
        <v>1225</v>
      </c>
      <c r="C671" s="158">
        <f>SUM(C672:C685)</f>
        <v>2597</v>
      </c>
      <c r="D671" s="158">
        <f>SUM(D672:D685)</f>
        <v>2438</v>
      </c>
      <c r="E671" s="158">
        <f>SUM(E672:E685)</f>
        <v>2424</v>
      </c>
      <c r="F671" s="361">
        <f t="shared" si="2"/>
        <v>0.933384674624567</v>
      </c>
      <c r="G671" s="362">
        <f t="shared" si="3"/>
        <v>0.994257588187039</v>
      </c>
    </row>
    <row r="672" s="130" customFormat="1" ht="23.1" customHeight="1" spans="1:7">
      <c r="A672" s="189" t="s">
        <v>1226</v>
      </c>
      <c r="B672" s="189" t="s">
        <v>1227</v>
      </c>
      <c r="C672" s="160">
        <v>2072</v>
      </c>
      <c r="D672" s="160">
        <v>2056</v>
      </c>
      <c r="E672" s="160">
        <v>2016</v>
      </c>
      <c r="F672" s="361">
        <f t="shared" si="2"/>
        <v>0.972972972972973</v>
      </c>
      <c r="G672" s="362">
        <f t="shared" si="3"/>
        <v>0.980544747081712</v>
      </c>
    </row>
    <row r="673" s="130" customFormat="1" ht="23.1" customHeight="1" spans="1:7">
      <c r="A673" s="189" t="s">
        <v>1228</v>
      </c>
      <c r="B673" s="189" t="s">
        <v>1229</v>
      </c>
      <c r="C673" s="160">
        <v>318</v>
      </c>
      <c r="D673" s="160">
        <v>310</v>
      </c>
      <c r="E673" s="160">
        <v>325</v>
      </c>
      <c r="F673" s="361">
        <f t="shared" si="2"/>
        <v>1.02201257861635</v>
      </c>
      <c r="G673" s="362">
        <f t="shared" si="3"/>
        <v>1.04838709677419</v>
      </c>
    </row>
    <row r="674" s="130" customFormat="1" ht="23.1" customHeight="1" spans="1:7">
      <c r="A674" s="189" t="s">
        <v>1230</v>
      </c>
      <c r="B674" s="189" t="s">
        <v>1231</v>
      </c>
      <c r="C674" s="160" t="s">
        <v>47</v>
      </c>
      <c r="D674" s="160" t="s">
        <v>47</v>
      </c>
      <c r="E674" s="160" t="s">
        <v>47</v>
      </c>
      <c r="F674" s="361"/>
      <c r="G674" s="362"/>
    </row>
    <row r="675" s="130" customFormat="1" ht="23.1" customHeight="1" spans="1:7">
      <c r="A675" s="189" t="s">
        <v>1232</v>
      </c>
      <c r="B675" s="189" t="s">
        <v>1233</v>
      </c>
      <c r="C675" s="160" t="s">
        <v>47</v>
      </c>
      <c r="D675" s="160" t="s">
        <v>47</v>
      </c>
      <c r="E675" s="160" t="s">
        <v>47</v>
      </c>
      <c r="F675" s="361"/>
      <c r="G675" s="362"/>
    </row>
    <row r="676" s="130" customFormat="1" ht="23.1" customHeight="1" spans="1:7">
      <c r="A676" s="189" t="s">
        <v>1234</v>
      </c>
      <c r="B676" s="189" t="s">
        <v>1235</v>
      </c>
      <c r="C676" s="160" t="s">
        <v>47</v>
      </c>
      <c r="D676" s="160" t="s">
        <v>47</v>
      </c>
      <c r="E676" s="160" t="s">
        <v>47</v>
      </c>
      <c r="F676" s="361"/>
      <c r="G676" s="362"/>
    </row>
    <row r="677" s="130" customFormat="1" ht="23.1" customHeight="1" spans="1:7">
      <c r="A677" s="189" t="s">
        <v>1236</v>
      </c>
      <c r="B677" s="189" t="s">
        <v>1237</v>
      </c>
      <c r="C677" s="160">
        <v>172</v>
      </c>
      <c r="D677" s="160">
        <v>36</v>
      </c>
      <c r="E677" s="160" t="s">
        <v>47</v>
      </c>
      <c r="F677" s="361">
        <f t="shared" si="2"/>
        <v>0</v>
      </c>
      <c r="G677" s="362"/>
    </row>
    <row r="678" s="130" customFormat="1" ht="23.1" customHeight="1" spans="1:7">
      <c r="A678" s="189" t="s">
        <v>1238</v>
      </c>
      <c r="B678" s="189" t="s">
        <v>1239</v>
      </c>
      <c r="C678" s="160" t="s">
        <v>47</v>
      </c>
      <c r="D678" s="160" t="s">
        <v>47</v>
      </c>
      <c r="E678" s="160" t="s">
        <v>47</v>
      </c>
      <c r="F678" s="361"/>
      <c r="G678" s="362"/>
    </row>
    <row r="679" s="130" customFormat="1" ht="23.1" customHeight="1" spans="1:7">
      <c r="A679" s="189" t="s">
        <v>1240</v>
      </c>
      <c r="B679" s="189" t="s">
        <v>1241</v>
      </c>
      <c r="C679" s="160" t="s">
        <v>47</v>
      </c>
      <c r="D679" s="160" t="s">
        <v>47</v>
      </c>
      <c r="E679" s="160" t="s">
        <v>47</v>
      </c>
      <c r="F679" s="361"/>
      <c r="G679" s="362"/>
    </row>
    <row r="680" s="130" customFormat="1" ht="23.1" customHeight="1" spans="1:7">
      <c r="A680" s="189" t="s">
        <v>1242</v>
      </c>
      <c r="B680" s="189" t="s">
        <v>1243</v>
      </c>
      <c r="C680" s="160" t="s">
        <v>47</v>
      </c>
      <c r="D680" s="160" t="s">
        <v>47</v>
      </c>
      <c r="E680" s="160" t="s">
        <v>47</v>
      </c>
      <c r="F680" s="361"/>
      <c r="G680" s="362"/>
    </row>
    <row r="681" s="130" customFormat="1" ht="23.1" customHeight="1" spans="1:7">
      <c r="A681" s="189" t="s">
        <v>1244</v>
      </c>
      <c r="B681" s="189" t="s">
        <v>1245</v>
      </c>
      <c r="C681" s="160" t="s">
        <v>47</v>
      </c>
      <c r="D681" s="160" t="s">
        <v>47</v>
      </c>
      <c r="E681" s="160" t="s">
        <v>47</v>
      </c>
      <c r="F681" s="361"/>
      <c r="G681" s="362"/>
    </row>
    <row r="682" s="130" customFormat="1" ht="23.1" customHeight="1" spans="1:7">
      <c r="A682" s="189" t="s">
        <v>1246</v>
      </c>
      <c r="B682" s="189" t="s">
        <v>1247</v>
      </c>
      <c r="C682" s="160" t="s">
        <v>47</v>
      </c>
      <c r="D682" s="160" t="s">
        <v>47</v>
      </c>
      <c r="E682" s="160" t="s">
        <v>47</v>
      </c>
      <c r="F682" s="361"/>
      <c r="G682" s="362"/>
    </row>
    <row r="683" s="130" customFormat="1" ht="23.1" customHeight="1" spans="1:7">
      <c r="A683" s="189" t="s">
        <v>1248</v>
      </c>
      <c r="B683" s="189" t="s">
        <v>1249</v>
      </c>
      <c r="C683" s="160" t="s">
        <v>47</v>
      </c>
      <c r="D683" s="160" t="s">
        <v>47</v>
      </c>
      <c r="E683" s="160" t="s">
        <v>47</v>
      </c>
      <c r="F683" s="361"/>
      <c r="G683" s="362"/>
    </row>
    <row r="684" s="130" customFormat="1" ht="23.1" customHeight="1" spans="1:7">
      <c r="A684" s="189" t="s">
        <v>1250</v>
      </c>
      <c r="B684" s="189" t="s">
        <v>1251</v>
      </c>
      <c r="C684" s="160" t="s">
        <v>47</v>
      </c>
      <c r="D684" s="160" t="s">
        <v>47</v>
      </c>
      <c r="E684" s="160" t="s">
        <v>47</v>
      </c>
      <c r="F684" s="361"/>
      <c r="G684" s="362"/>
    </row>
    <row r="685" s="130" customFormat="1" ht="23.1" customHeight="1" spans="1:7">
      <c r="A685" s="189" t="s">
        <v>1252</v>
      </c>
      <c r="B685" s="189" t="s">
        <v>1253</v>
      </c>
      <c r="C685" s="160">
        <v>35</v>
      </c>
      <c r="D685" s="160">
        <v>36</v>
      </c>
      <c r="E685" s="160">
        <v>83</v>
      </c>
      <c r="F685" s="361">
        <f t="shared" si="2"/>
        <v>2.37142857142857</v>
      </c>
      <c r="G685" s="362">
        <f t="shared" si="3"/>
        <v>2.30555555555556</v>
      </c>
    </row>
    <row r="686" s="130" customFormat="1" ht="23.1" customHeight="1" spans="1:7">
      <c r="A686" s="157" t="s">
        <v>1254</v>
      </c>
      <c r="B686" s="363" t="s">
        <v>1255</v>
      </c>
      <c r="C686" s="158">
        <f>SUM(C687:C689)</f>
        <v>4174</v>
      </c>
      <c r="D686" s="158">
        <f>SUM(D687:D689)</f>
        <v>3865</v>
      </c>
      <c r="E686" s="158">
        <f>SUM(E687:E689)</f>
        <v>4315</v>
      </c>
      <c r="F686" s="361">
        <f t="shared" si="2"/>
        <v>1.03378054623862</v>
      </c>
      <c r="G686" s="362">
        <f t="shared" si="3"/>
        <v>1.11642949547219</v>
      </c>
    </row>
    <row r="687" s="130" customFormat="1" ht="23.1" customHeight="1" spans="1:7">
      <c r="A687" s="189" t="s">
        <v>1256</v>
      </c>
      <c r="B687" s="189" t="s">
        <v>1257</v>
      </c>
      <c r="C687" s="160">
        <v>328</v>
      </c>
      <c r="D687" s="160">
        <v>337</v>
      </c>
      <c r="E687" s="160">
        <v>650</v>
      </c>
      <c r="F687" s="361">
        <f t="shared" si="2"/>
        <v>1.98170731707317</v>
      </c>
      <c r="G687" s="362">
        <f t="shared" si="3"/>
        <v>1.92878338278932</v>
      </c>
    </row>
    <row r="688" s="130" customFormat="1" ht="23.1" customHeight="1" spans="1:7">
      <c r="A688" s="189" t="s">
        <v>1258</v>
      </c>
      <c r="B688" s="189" t="s">
        <v>1259</v>
      </c>
      <c r="C688" s="160">
        <v>2864</v>
      </c>
      <c r="D688" s="160">
        <v>2861</v>
      </c>
      <c r="E688" s="160">
        <v>2706</v>
      </c>
      <c r="F688" s="361">
        <f t="shared" si="2"/>
        <v>0.944832402234637</v>
      </c>
      <c r="G688" s="362">
        <f t="shared" si="3"/>
        <v>0.94582313876267</v>
      </c>
    </row>
    <row r="689" s="130" customFormat="1" ht="23.1" customHeight="1" spans="1:7">
      <c r="A689" s="189" t="s">
        <v>1260</v>
      </c>
      <c r="B689" s="189" t="s">
        <v>1261</v>
      </c>
      <c r="C689" s="160">
        <v>982</v>
      </c>
      <c r="D689" s="160">
        <v>667</v>
      </c>
      <c r="E689" s="160">
        <v>959</v>
      </c>
      <c r="F689" s="361">
        <f t="shared" si="2"/>
        <v>0.976578411405295</v>
      </c>
      <c r="G689" s="362">
        <f t="shared" si="3"/>
        <v>1.43778110944528</v>
      </c>
    </row>
    <row r="690" s="130" customFormat="1" ht="23.1" customHeight="1" spans="1:7">
      <c r="A690" s="157" t="s">
        <v>1262</v>
      </c>
      <c r="B690" s="363" t="s">
        <v>1263</v>
      </c>
      <c r="C690" s="158">
        <f>SUM(C691:C701)</f>
        <v>3472</v>
      </c>
      <c r="D690" s="158">
        <f>SUM(D691:D701)</f>
        <v>2661</v>
      </c>
      <c r="E690" s="158">
        <f>SUM(E691:E701)</f>
        <v>3367</v>
      </c>
      <c r="F690" s="361">
        <f t="shared" si="2"/>
        <v>0.969758064516129</v>
      </c>
      <c r="G690" s="362">
        <f t="shared" si="3"/>
        <v>1.26531379180759</v>
      </c>
    </row>
    <row r="691" s="130" customFormat="1" ht="23.1" customHeight="1" spans="1:7">
      <c r="A691" s="189" t="s">
        <v>1264</v>
      </c>
      <c r="B691" s="189" t="s">
        <v>1265</v>
      </c>
      <c r="C691" s="160">
        <v>445</v>
      </c>
      <c r="D691" s="160">
        <v>491</v>
      </c>
      <c r="E691" s="160">
        <v>563</v>
      </c>
      <c r="F691" s="361">
        <f t="shared" si="2"/>
        <v>1.26516853932584</v>
      </c>
      <c r="G691" s="362">
        <f>E691/D691*100%</f>
        <v>1.14663951120163</v>
      </c>
    </row>
    <row r="692" s="130" customFormat="1" ht="23.1" customHeight="1" spans="1:7">
      <c r="A692" s="189" t="s">
        <v>1266</v>
      </c>
      <c r="B692" s="189" t="s">
        <v>1267</v>
      </c>
      <c r="C692" s="160">
        <v>128</v>
      </c>
      <c r="D692" s="160">
        <v>50</v>
      </c>
      <c r="E692" s="160">
        <v>10</v>
      </c>
      <c r="F692" s="361">
        <f t="shared" ref="F692:F755" si="4">IF(ISERROR(E692/C692),,E692/C692)</f>
        <v>0.078125</v>
      </c>
      <c r="G692" s="362">
        <f>E692/D692*100%</f>
        <v>0.2</v>
      </c>
    </row>
    <row r="693" s="130" customFormat="1" ht="23.1" customHeight="1" spans="1:7">
      <c r="A693" s="189" t="s">
        <v>1268</v>
      </c>
      <c r="B693" s="189" t="s">
        <v>1269</v>
      </c>
      <c r="C693" s="160">
        <v>557</v>
      </c>
      <c r="D693" s="160">
        <v>548</v>
      </c>
      <c r="E693" s="160">
        <v>552</v>
      </c>
      <c r="F693" s="361">
        <f t="shared" si="4"/>
        <v>0.991023339317774</v>
      </c>
      <c r="G693" s="362">
        <f>E693/D693*100%</f>
        <v>1.00729927007299</v>
      </c>
    </row>
    <row r="694" s="130" customFormat="1" ht="23.1" customHeight="1" spans="1:7">
      <c r="A694" s="189" t="s">
        <v>1270</v>
      </c>
      <c r="B694" s="189" t="s">
        <v>1271</v>
      </c>
      <c r="C694" s="160" t="s">
        <v>47</v>
      </c>
      <c r="D694" s="160" t="s">
        <v>47</v>
      </c>
      <c r="E694" s="160" t="s">
        <v>47</v>
      </c>
      <c r="F694" s="361"/>
      <c r="G694" s="362"/>
    </row>
    <row r="695" s="130" customFormat="1" ht="23.1" customHeight="1" spans="1:7">
      <c r="A695" s="189" t="s">
        <v>1272</v>
      </c>
      <c r="B695" s="189" t="s">
        <v>1273</v>
      </c>
      <c r="C695" s="160" t="s">
        <v>47</v>
      </c>
      <c r="D695" s="160" t="s">
        <v>47</v>
      </c>
      <c r="E695" s="160" t="s">
        <v>47</v>
      </c>
      <c r="F695" s="361"/>
      <c r="G695" s="362"/>
    </row>
    <row r="696" s="130" customFormat="1" ht="23.1" customHeight="1" spans="1:7">
      <c r="A696" s="189" t="s">
        <v>1274</v>
      </c>
      <c r="B696" s="189" t="s">
        <v>1275</v>
      </c>
      <c r="C696" s="160" t="s">
        <v>47</v>
      </c>
      <c r="D696" s="160" t="s">
        <v>47</v>
      </c>
      <c r="E696" s="160" t="s">
        <v>47</v>
      </c>
      <c r="F696" s="361"/>
      <c r="G696" s="362"/>
    </row>
    <row r="697" s="130" customFormat="1" ht="23.1" customHeight="1" spans="1:7">
      <c r="A697" s="189" t="s">
        <v>1276</v>
      </c>
      <c r="B697" s="189" t="s">
        <v>1277</v>
      </c>
      <c r="C697" s="160" t="s">
        <v>47</v>
      </c>
      <c r="D697" s="160" t="s">
        <v>47</v>
      </c>
      <c r="E697" s="160" t="s">
        <v>47</v>
      </c>
      <c r="F697" s="361"/>
      <c r="G697" s="362"/>
    </row>
    <row r="698" s="130" customFormat="1" ht="23.1" customHeight="1" spans="1:7">
      <c r="A698" s="377" t="s">
        <v>1278</v>
      </c>
      <c r="B698" s="377" t="s">
        <v>1279</v>
      </c>
      <c r="C698" s="160">
        <v>1759</v>
      </c>
      <c r="D698" s="160">
        <v>1239</v>
      </c>
      <c r="E698" s="160">
        <v>2068</v>
      </c>
      <c r="F698" s="361">
        <f t="shared" si="4"/>
        <v>1.17566799317794</v>
      </c>
      <c r="G698" s="362">
        <f>E698/D698*100%</f>
        <v>1.66908797417272</v>
      </c>
    </row>
    <row r="699" s="130" customFormat="1" ht="23.1" customHeight="1" spans="1:7">
      <c r="A699" s="189" t="s">
        <v>1280</v>
      </c>
      <c r="B699" s="189" t="s">
        <v>1281</v>
      </c>
      <c r="C699" s="160">
        <v>259</v>
      </c>
      <c r="D699" s="160">
        <v>55</v>
      </c>
      <c r="E699" s="160">
        <v>134</v>
      </c>
      <c r="F699" s="361">
        <f t="shared" si="4"/>
        <v>0.517374517374517</v>
      </c>
      <c r="G699" s="362">
        <f>E699/D699*100%</f>
        <v>2.43636363636364</v>
      </c>
    </row>
    <row r="700" s="130" customFormat="1" ht="23.1" customHeight="1" spans="1:7">
      <c r="A700" s="189" t="s">
        <v>1282</v>
      </c>
      <c r="B700" s="189" t="s">
        <v>1283</v>
      </c>
      <c r="C700" s="160">
        <v>321</v>
      </c>
      <c r="D700" s="160">
        <v>272</v>
      </c>
      <c r="E700" s="160">
        <v>32</v>
      </c>
      <c r="F700" s="361">
        <f t="shared" si="4"/>
        <v>0.0996884735202492</v>
      </c>
      <c r="G700" s="362">
        <f>E700/D700*100%</f>
        <v>0.117647058823529</v>
      </c>
    </row>
    <row r="701" s="130" customFormat="1" ht="23.1" customHeight="1" spans="1:7">
      <c r="A701" s="189" t="s">
        <v>1284</v>
      </c>
      <c r="B701" s="189" t="s">
        <v>1285</v>
      </c>
      <c r="C701" s="160">
        <v>3</v>
      </c>
      <c r="D701" s="160">
        <v>6</v>
      </c>
      <c r="E701" s="160">
        <v>8</v>
      </c>
      <c r="F701" s="361">
        <f t="shared" si="4"/>
        <v>2.66666666666667</v>
      </c>
      <c r="G701" s="362">
        <f>E701/D701*100%</f>
        <v>1.33333333333333</v>
      </c>
    </row>
    <row r="702" s="130" customFormat="1" ht="23.1" customHeight="1" spans="1:7">
      <c r="A702" s="157" t="s">
        <v>1286</v>
      </c>
      <c r="B702" s="363" t="s">
        <v>1287</v>
      </c>
      <c r="C702" s="158">
        <f>SUM(C703:C704)</f>
        <v>0</v>
      </c>
      <c r="D702" s="158">
        <f>SUM(D703:D704)</f>
        <v>0</v>
      </c>
      <c r="E702" s="158">
        <f>SUM(E703:E704)</f>
        <v>0</v>
      </c>
      <c r="F702" s="361">
        <f t="shared" si="4"/>
        <v>0</v>
      </c>
      <c r="G702" s="362"/>
    </row>
    <row r="703" s="130" customFormat="1" ht="23.1" customHeight="1" spans="1:7">
      <c r="A703" s="189" t="s">
        <v>1288</v>
      </c>
      <c r="B703" s="189" t="s">
        <v>1289</v>
      </c>
      <c r="C703" s="160"/>
      <c r="D703" s="160"/>
      <c r="E703" s="160"/>
      <c r="F703" s="361"/>
      <c r="G703" s="362"/>
    </row>
    <row r="704" s="130" customFormat="1" ht="23.1" customHeight="1" spans="1:7">
      <c r="A704" s="189" t="s">
        <v>1290</v>
      </c>
      <c r="B704" s="189" t="s">
        <v>1291</v>
      </c>
      <c r="C704" s="160"/>
      <c r="D704" s="160"/>
      <c r="E704" s="160"/>
      <c r="F704" s="361"/>
      <c r="G704" s="362"/>
    </row>
    <row r="705" s="130" customFormat="1" ht="23.1" customHeight="1" spans="1:7">
      <c r="A705" s="157" t="s">
        <v>1292</v>
      </c>
      <c r="B705" s="363" t="s">
        <v>1293</v>
      </c>
      <c r="C705" s="158">
        <f>SUM(C706:C708)</f>
        <v>677</v>
      </c>
      <c r="D705" s="158">
        <f>SUM(D706:D708)</f>
        <v>546</v>
      </c>
      <c r="E705" s="158">
        <f>SUM(E706:E708)</f>
        <v>507</v>
      </c>
      <c r="F705" s="361">
        <f t="shared" si="4"/>
        <v>0.748892171344165</v>
      </c>
      <c r="G705" s="362">
        <f>E705/D705*100%</f>
        <v>0.928571428571429</v>
      </c>
    </row>
    <row r="706" s="130" customFormat="1" ht="23.1" customHeight="1" spans="1:7">
      <c r="A706" s="189" t="s">
        <v>1294</v>
      </c>
      <c r="B706" s="189" t="s">
        <v>1295</v>
      </c>
      <c r="C706" s="160" t="s">
        <v>47</v>
      </c>
      <c r="D706" s="160" t="s">
        <v>47</v>
      </c>
      <c r="E706" s="160" t="s">
        <v>47</v>
      </c>
      <c r="F706" s="361"/>
      <c r="G706" s="362"/>
    </row>
    <row r="707" s="130" customFormat="1" ht="23.1" customHeight="1" spans="1:7">
      <c r="A707" s="189" t="s">
        <v>1296</v>
      </c>
      <c r="B707" s="189" t="s">
        <v>1297</v>
      </c>
      <c r="C707" s="160">
        <v>610</v>
      </c>
      <c r="D707" s="160">
        <v>496</v>
      </c>
      <c r="E707" s="160">
        <v>506</v>
      </c>
      <c r="F707" s="361">
        <f t="shared" si="4"/>
        <v>0.829508196721311</v>
      </c>
      <c r="G707" s="362">
        <f>E707/D707*100%</f>
        <v>1.02016129032258</v>
      </c>
    </row>
    <row r="708" s="130" customFormat="1" ht="23.1" customHeight="1" spans="1:7">
      <c r="A708" s="189" t="s">
        <v>1298</v>
      </c>
      <c r="B708" s="189" t="s">
        <v>1299</v>
      </c>
      <c r="C708" s="160">
        <v>67</v>
      </c>
      <c r="D708" s="160">
        <v>50</v>
      </c>
      <c r="E708" s="160">
        <v>1</v>
      </c>
      <c r="F708" s="361">
        <f t="shared" si="4"/>
        <v>0.0149253731343284</v>
      </c>
      <c r="G708" s="362">
        <f>E708/D708*100%</f>
        <v>0.02</v>
      </c>
    </row>
    <row r="709" s="130" customFormat="1" ht="23.1" customHeight="1" spans="1:7">
      <c r="A709" s="157" t="s">
        <v>1300</v>
      </c>
      <c r="B709" s="363" t="s">
        <v>1301</v>
      </c>
      <c r="C709" s="158">
        <f>SUM(C710:C713)</f>
        <v>3225</v>
      </c>
      <c r="D709" s="158">
        <f>SUM(D710:D713)</f>
        <v>3304</v>
      </c>
      <c r="E709" s="158">
        <f>SUM(E710:E713)</f>
        <v>3307</v>
      </c>
      <c r="F709" s="361">
        <f t="shared" si="4"/>
        <v>1.02542635658915</v>
      </c>
      <c r="G709" s="362">
        <f>E709/D709*100%</f>
        <v>1.00090799031477</v>
      </c>
    </row>
    <row r="710" s="130" customFormat="1" ht="23.1" customHeight="1" spans="1:7">
      <c r="A710" s="189" t="s">
        <v>1302</v>
      </c>
      <c r="B710" s="189" t="s">
        <v>1303</v>
      </c>
      <c r="C710" s="160">
        <v>1233</v>
      </c>
      <c r="D710" s="160">
        <v>1284</v>
      </c>
      <c r="E710" s="160">
        <v>1286</v>
      </c>
      <c r="F710" s="361">
        <f t="shared" si="4"/>
        <v>1.04298459042985</v>
      </c>
      <c r="G710" s="362">
        <f>E710/D710*100%</f>
        <v>1.00155763239875</v>
      </c>
    </row>
    <row r="711" s="130" customFormat="1" ht="23.1" customHeight="1" spans="1:7">
      <c r="A711" s="189" t="s">
        <v>1304</v>
      </c>
      <c r="B711" s="189" t="s">
        <v>1305</v>
      </c>
      <c r="C711" s="160">
        <v>1992</v>
      </c>
      <c r="D711" s="160">
        <v>2020</v>
      </c>
      <c r="E711" s="160">
        <v>2021</v>
      </c>
      <c r="F711" s="361">
        <f t="shared" si="4"/>
        <v>1.01455823293173</v>
      </c>
      <c r="G711" s="362">
        <f>E711/D711*100%</f>
        <v>1.00049504950495</v>
      </c>
    </row>
    <row r="712" s="130" customFormat="1" ht="23.1" customHeight="1" spans="1:7">
      <c r="A712" s="189" t="s">
        <v>1306</v>
      </c>
      <c r="B712" s="189" t="s">
        <v>1307</v>
      </c>
      <c r="C712" s="160" t="s">
        <v>47</v>
      </c>
      <c r="D712" s="160" t="s">
        <v>47</v>
      </c>
      <c r="E712" s="160" t="s">
        <v>47</v>
      </c>
      <c r="F712" s="361"/>
      <c r="G712" s="362"/>
    </row>
    <row r="713" s="130" customFormat="1" ht="23.1" customHeight="1" spans="1:7">
      <c r="A713" s="189" t="s">
        <v>1308</v>
      </c>
      <c r="B713" s="189" t="s">
        <v>1309</v>
      </c>
      <c r="C713" s="160" t="s">
        <v>47</v>
      </c>
      <c r="D713" s="160" t="s">
        <v>47</v>
      </c>
      <c r="E713" s="160" t="s">
        <v>47</v>
      </c>
      <c r="F713" s="361"/>
      <c r="G713" s="362"/>
    </row>
    <row r="714" s="130" customFormat="1" ht="23.1" customHeight="1" spans="1:7">
      <c r="A714" s="157" t="s">
        <v>1310</v>
      </c>
      <c r="B714" s="363" t="s">
        <v>1311</v>
      </c>
      <c r="C714" s="158">
        <f>SUM(C715:C717)</f>
        <v>251</v>
      </c>
      <c r="D714" s="158">
        <f>SUM(D715:D717)</f>
        <v>243</v>
      </c>
      <c r="E714" s="158">
        <f>SUM(E715:E717)</f>
        <v>258</v>
      </c>
      <c r="F714" s="361">
        <f t="shared" si="4"/>
        <v>1.02788844621514</v>
      </c>
      <c r="G714" s="362">
        <f>E714/D714*100%</f>
        <v>1.06172839506173</v>
      </c>
    </row>
    <row r="715" s="130" customFormat="1" ht="23.1" customHeight="1" spans="1:7">
      <c r="A715" s="189" t="s">
        <v>1312</v>
      </c>
      <c r="B715" s="189" t="s">
        <v>1313</v>
      </c>
      <c r="C715" s="160" t="s">
        <v>47</v>
      </c>
      <c r="D715" s="160" t="s">
        <v>47</v>
      </c>
      <c r="E715" s="160" t="s">
        <v>47</v>
      </c>
      <c r="F715" s="361"/>
      <c r="G715" s="362"/>
    </row>
    <row r="716" s="130" customFormat="1" ht="23.1" customHeight="1" spans="1:7">
      <c r="A716" s="189" t="s">
        <v>1314</v>
      </c>
      <c r="B716" s="189" t="s">
        <v>1315</v>
      </c>
      <c r="C716" s="160">
        <v>251</v>
      </c>
      <c r="D716" s="160">
        <v>243</v>
      </c>
      <c r="E716" s="160">
        <v>258</v>
      </c>
      <c r="F716" s="361">
        <f t="shared" si="4"/>
        <v>1.02788844621514</v>
      </c>
      <c r="G716" s="362">
        <f>E716/D716*100%</f>
        <v>1.06172839506173</v>
      </c>
    </row>
    <row r="717" s="130" customFormat="1" ht="23.1" customHeight="1" spans="1:7">
      <c r="A717" s="189" t="s">
        <v>1316</v>
      </c>
      <c r="B717" s="189" t="s">
        <v>1317</v>
      </c>
      <c r="C717" s="160" t="s">
        <v>47</v>
      </c>
      <c r="D717" s="160" t="s">
        <v>47</v>
      </c>
      <c r="E717" s="160" t="s">
        <v>47</v>
      </c>
      <c r="F717" s="361"/>
      <c r="G717" s="362"/>
    </row>
    <row r="718" s="130" customFormat="1" ht="23.1" customHeight="1" spans="1:7">
      <c r="A718" s="157" t="s">
        <v>1318</v>
      </c>
      <c r="B718" s="363" t="s">
        <v>1319</v>
      </c>
      <c r="C718" s="158">
        <f>SUM(C719:C721)</f>
        <v>24</v>
      </c>
      <c r="D718" s="158">
        <f>SUM(D719:D721)</f>
        <v>0</v>
      </c>
      <c r="E718" s="158">
        <f>SUM(E719:E721)</f>
        <v>412</v>
      </c>
      <c r="F718" s="361">
        <f t="shared" si="4"/>
        <v>17.1666666666667</v>
      </c>
      <c r="G718" s="362"/>
    </row>
    <row r="719" s="130" customFormat="1" ht="23.1" customHeight="1" spans="1:7">
      <c r="A719" s="189" t="s">
        <v>1320</v>
      </c>
      <c r="B719" s="189" t="s">
        <v>1321</v>
      </c>
      <c r="C719" s="160">
        <v>24</v>
      </c>
      <c r="D719" s="160" t="s">
        <v>47</v>
      </c>
      <c r="E719" s="160">
        <v>410</v>
      </c>
      <c r="F719" s="361">
        <f t="shared" si="4"/>
        <v>17.0833333333333</v>
      </c>
      <c r="G719" s="362"/>
    </row>
    <row r="720" s="130" customFormat="1" ht="23.1" customHeight="1" spans="1:7">
      <c r="A720" s="189" t="s">
        <v>1322</v>
      </c>
      <c r="B720" s="189" t="s">
        <v>1323</v>
      </c>
      <c r="C720" s="160" t="s">
        <v>47</v>
      </c>
      <c r="D720" s="160" t="s">
        <v>47</v>
      </c>
      <c r="E720" s="160" t="s">
        <v>47</v>
      </c>
      <c r="F720" s="361"/>
      <c r="G720" s="362"/>
    </row>
    <row r="721" s="130" customFormat="1" ht="23.1" customHeight="1" spans="1:7">
      <c r="A721" s="189" t="s">
        <v>1324</v>
      </c>
      <c r="B721" s="189" t="s">
        <v>1325</v>
      </c>
      <c r="C721" s="160" t="s">
        <v>47</v>
      </c>
      <c r="D721" s="160" t="s">
        <v>47</v>
      </c>
      <c r="E721" s="160">
        <v>2</v>
      </c>
      <c r="F721" s="361">
        <f t="shared" si="4"/>
        <v>0</v>
      </c>
      <c r="G721" s="362"/>
    </row>
    <row r="722" s="130" customFormat="1" ht="23.1" customHeight="1" spans="1:7">
      <c r="A722" s="157" t="s">
        <v>1326</v>
      </c>
      <c r="B722" s="363" t="s">
        <v>1327</v>
      </c>
      <c r="C722" s="158">
        <f>SUM(C723:C724)</f>
        <v>159</v>
      </c>
      <c r="D722" s="158">
        <f>SUM(D723:D724)</f>
        <v>53</v>
      </c>
      <c r="E722" s="158">
        <f>SUM(E723:E724)</f>
        <v>40</v>
      </c>
      <c r="F722" s="361">
        <f t="shared" si="4"/>
        <v>0.251572327044025</v>
      </c>
      <c r="G722" s="362">
        <f>E722/D722*100%</f>
        <v>0.754716981132076</v>
      </c>
    </row>
    <row r="723" s="130" customFormat="1" ht="23.1" customHeight="1" spans="1:7">
      <c r="A723" s="189" t="s">
        <v>1328</v>
      </c>
      <c r="B723" s="189" t="s">
        <v>1329</v>
      </c>
      <c r="C723" s="160">
        <v>7</v>
      </c>
      <c r="D723" s="160">
        <v>26</v>
      </c>
      <c r="E723" s="160">
        <v>23</v>
      </c>
      <c r="F723" s="361">
        <f t="shared" si="4"/>
        <v>3.28571428571429</v>
      </c>
      <c r="G723" s="362">
        <f>E723/D723*100%</f>
        <v>0.884615384615385</v>
      </c>
    </row>
    <row r="724" s="130" customFormat="1" ht="23.1" customHeight="1" spans="1:7">
      <c r="A724" s="189" t="s">
        <v>1330</v>
      </c>
      <c r="B724" s="189" t="s">
        <v>1331</v>
      </c>
      <c r="C724" s="160">
        <v>152</v>
      </c>
      <c r="D724" s="160">
        <v>27</v>
      </c>
      <c r="E724" s="160">
        <v>17</v>
      </c>
      <c r="F724" s="361">
        <f t="shared" si="4"/>
        <v>0.111842105263158</v>
      </c>
      <c r="G724" s="362">
        <f>E724/D724*100%</f>
        <v>0.62962962962963</v>
      </c>
    </row>
    <row r="725" s="130" customFormat="1" ht="23.1" customHeight="1" spans="1:7">
      <c r="A725" s="157" t="s">
        <v>1332</v>
      </c>
      <c r="B725" s="363" t="s">
        <v>1333</v>
      </c>
      <c r="C725" s="158">
        <f>SUM(C726:C733)</f>
        <v>398</v>
      </c>
      <c r="D725" s="158">
        <f>SUM(D726:D733)</f>
        <v>393</v>
      </c>
      <c r="E725" s="158">
        <f>SUM(E726:E733)</f>
        <v>414</v>
      </c>
      <c r="F725" s="361">
        <f t="shared" si="4"/>
        <v>1.04020100502513</v>
      </c>
      <c r="G725" s="362">
        <f>E725/D725*100%</f>
        <v>1.05343511450382</v>
      </c>
    </row>
    <row r="726" s="130" customFormat="1" ht="23.1" customHeight="1" spans="1:7">
      <c r="A726" s="189" t="s">
        <v>1334</v>
      </c>
      <c r="B726" s="189" t="s">
        <v>129</v>
      </c>
      <c r="C726" s="160">
        <v>368</v>
      </c>
      <c r="D726" s="160">
        <v>378</v>
      </c>
      <c r="E726" s="160">
        <v>373</v>
      </c>
      <c r="F726" s="361">
        <f t="shared" si="4"/>
        <v>1.01358695652174</v>
      </c>
      <c r="G726" s="362">
        <f>E726/D726*100%</f>
        <v>0.986772486772487</v>
      </c>
    </row>
    <row r="727" s="130" customFormat="1" ht="23.1" customHeight="1" spans="1:7">
      <c r="A727" s="189" t="s">
        <v>1335</v>
      </c>
      <c r="B727" s="189" t="s">
        <v>131</v>
      </c>
      <c r="C727" s="160" t="s">
        <v>47</v>
      </c>
      <c r="D727" s="160" t="s">
        <v>47</v>
      </c>
      <c r="E727" s="160" t="s">
        <v>47</v>
      </c>
      <c r="F727" s="361"/>
      <c r="G727" s="362"/>
    </row>
    <row r="728" s="130" customFormat="1" ht="23.1" customHeight="1" spans="1:7">
      <c r="A728" s="189" t="s">
        <v>1336</v>
      </c>
      <c r="B728" s="189" t="s">
        <v>133</v>
      </c>
      <c r="C728" s="160" t="s">
        <v>47</v>
      </c>
      <c r="D728" s="160" t="s">
        <v>47</v>
      </c>
      <c r="E728" s="160" t="s">
        <v>47</v>
      </c>
      <c r="F728" s="361"/>
      <c r="G728" s="362"/>
    </row>
    <row r="729" s="130" customFormat="1" ht="23.1" customHeight="1" spans="1:7">
      <c r="A729" s="189" t="s">
        <v>1337</v>
      </c>
      <c r="B729" s="189" t="s">
        <v>230</v>
      </c>
      <c r="C729" s="160" t="s">
        <v>47</v>
      </c>
      <c r="D729" s="160" t="s">
        <v>47</v>
      </c>
      <c r="E729" s="160" t="s">
        <v>47</v>
      </c>
      <c r="F729" s="361"/>
      <c r="G729" s="362"/>
    </row>
    <row r="730" s="130" customFormat="1" ht="23.1" customHeight="1" spans="1:7">
      <c r="A730" s="189" t="s">
        <v>1338</v>
      </c>
      <c r="B730" s="189" t="s">
        <v>1339</v>
      </c>
      <c r="C730" s="160" t="s">
        <v>47</v>
      </c>
      <c r="D730" s="160" t="s">
        <v>47</v>
      </c>
      <c r="E730" s="160" t="s">
        <v>47</v>
      </c>
      <c r="F730" s="361"/>
      <c r="G730" s="362"/>
    </row>
    <row r="731" s="130" customFormat="1" ht="23.1" customHeight="1" spans="1:7">
      <c r="A731" s="189" t="s">
        <v>1340</v>
      </c>
      <c r="B731" s="189" t="s">
        <v>1341</v>
      </c>
      <c r="C731" s="160" t="s">
        <v>47</v>
      </c>
      <c r="D731" s="160" t="s">
        <v>47</v>
      </c>
      <c r="E731" s="160" t="s">
        <v>47</v>
      </c>
      <c r="F731" s="361"/>
      <c r="G731" s="362"/>
    </row>
    <row r="732" s="130" customFormat="1" ht="23.1" customHeight="1" spans="1:7">
      <c r="A732" s="377" t="s">
        <v>1342</v>
      </c>
      <c r="B732" s="377" t="s">
        <v>147</v>
      </c>
      <c r="C732" s="160" t="s">
        <v>47</v>
      </c>
      <c r="D732" s="160" t="s">
        <v>47</v>
      </c>
      <c r="E732" s="160" t="s">
        <v>47</v>
      </c>
      <c r="F732" s="361"/>
      <c r="G732" s="362"/>
    </row>
    <row r="733" s="130" customFormat="1" ht="23.1" customHeight="1" spans="1:7">
      <c r="A733" s="189" t="s">
        <v>1343</v>
      </c>
      <c r="B733" s="189" t="s">
        <v>1344</v>
      </c>
      <c r="C733" s="160">
        <v>30</v>
      </c>
      <c r="D733" s="160">
        <v>15</v>
      </c>
      <c r="E733" s="160">
        <v>41</v>
      </c>
      <c r="F733" s="361">
        <f t="shared" si="4"/>
        <v>1.36666666666667</v>
      </c>
      <c r="G733" s="362">
        <f>E733/D733*100%</f>
        <v>2.73333333333333</v>
      </c>
    </row>
    <row r="734" s="130" customFormat="1" ht="23.1" customHeight="1" spans="1:7">
      <c r="A734" s="370" t="s">
        <v>1345</v>
      </c>
      <c r="B734" s="371" t="s">
        <v>1346</v>
      </c>
      <c r="C734" s="300">
        <f>SUM(C735)</f>
        <v>0</v>
      </c>
      <c r="D734" s="300">
        <f>SUM(D735)</f>
        <v>0</v>
      </c>
      <c r="E734" s="300">
        <f>SUM(E735)</f>
        <v>0</v>
      </c>
      <c r="F734" s="361">
        <f t="shared" si="4"/>
        <v>0</v>
      </c>
      <c r="G734" s="362"/>
    </row>
    <row r="735" s="356" customFormat="1" ht="23.1" customHeight="1" spans="1:7">
      <c r="A735" s="189" t="s">
        <v>1347</v>
      </c>
      <c r="B735" s="189" t="s">
        <v>1346</v>
      </c>
      <c r="C735" s="160"/>
      <c r="D735" s="160"/>
      <c r="E735" s="160"/>
      <c r="F735" s="361"/>
      <c r="G735" s="362"/>
    </row>
    <row r="736" customFormat="1" ht="23.1" customHeight="1" spans="1:7">
      <c r="A736" s="370">
        <v>21017</v>
      </c>
      <c r="B736" s="379" t="s">
        <v>1348</v>
      </c>
      <c r="C736" s="300">
        <f>SUM(C737:C741)</f>
        <v>10</v>
      </c>
      <c r="D736" s="300">
        <f>SUM(D737:D741)</f>
        <v>10</v>
      </c>
      <c r="E736" s="300">
        <f>SUM(E737:E741)</f>
        <v>0</v>
      </c>
      <c r="F736" s="361">
        <f t="shared" si="4"/>
        <v>0</v>
      </c>
      <c r="G736" s="362">
        <f>E736/D736*100%</f>
        <v>0</v>
      </c>
    </row>
    <row r="737" customFormat="1" ht="23.1" customHeight="1" spans="1:7">
      <c r="A737" s="380" t="s">
        <v>1349</v>
      </c>
      <c r="B737" s="366" t="s">
        <v>131</v>
      </c>
      <c r="C737" s="173"/>
      <c r="D737" s="173"/>
      <c r="E737" s="173"/>
      <c r="F737" s="361"/>
      <c r="G737" s="362"/>
    </row>
    <row r="738" customFormat="1" ht="23.1" customHeight="1" spans="1:7">
      <c r="A738" s="380" t="s">
        <v>1350</v>
      </c>
      <c r="B738" s="366" t="s">
        <v>133</v>
      </c>
      <c r="C738" s="173"/>
      <c r="D738" s="173"/>
      <c r="E738" s="173"/>
      <c r="F738" s="361"/>
      <c r="G738" s="362"/>
    </row>
    <row r="739" customFormat="1" ht="23.1" customHeight="1" spans="1:7">
      <c r="A739" s="380" t="s">
        <v>1351</v>
      </c>
      <c r="B739" s="366" t="s">
        <v>1289</v>
      </c>
      <c r="C739" s="173">
        <v>10</v>
      </c>
      <c r="D739" s="173">
        <v>10</v>
      </c>
      <c r="E739" s="173"/>
      <c r="F739" s="361">
        <f t="shared" si="4"/>
        <v>0</v>
      </c>
      <c r="G739" s="362">
        <f>E739/D739*100%</f>
        <v>0</v>
      </c>
    </row>
    <row r="740" customFormat="1" ht="23.1" customHeight="1" spans="1:7">
      <c r="A740" s="380">
        <v>2101750</v>
      </c>
      <c r="B740" s="366" t="s">
        <v>147</v>
      </c>
      <c r="C740" s="173"/>
      <c r="D740" s="173"/>
      <c r="E740" s="173"/>
      <c r="F740" s="361"/>
      <c r="G740" s="362"/>
    </row>
    <row r="741" customFormat="1" ht="23.1" customHeight="1" spans="1:7">
      <c r="A741" s="380" t="s">
        <v>1352</v>
      </c>
      <c r="B741" s="366" t="s">
        <v>1353</v>
      </c>
      <c r="C741" s="173"/>
      <c r="D741" s="173"/>
      <c r="E741" s="173"/>
      <c r="F741" s="361"/>
      <c r="G741" s="362"/>
    </row>
    <row r="742" customFormat="1" ht="23.1" customHeight="1" spans="1:7">
      <c r="A742" s="370">
        <v>20108</v>
      </c>
      <c r="B742" s="379" t="s">
        <v>1354</v>
      </c>
      <c r="C742" s="300">
        <f>SUM(C743:C746)</f>
        <v>0</v>
      </c>
      <c r="D742" s="300">
        <f>SUM(D743:D746)</f>
        <v>0</v>
      </c>
      <c r="E742" s="300">
        <f>SUM(E743:E746)</f>
        <v>0</v>
      </c>
      <c r="F742" s="361">
        <f t="shared" si="4"/>
        <v>0</v>
      </c>
      <c r="G742" s="362"/>
    </row>
    <row r="743" customFormat="1" ht="23.1" customHeight="1" spans="1:7">
      <c r="A743" s="380" t="s">
        <v>1355</v>
      </c>
      <c r="B743" s="366" t="s">
        <v>129</v>
      </c>
      <c r="C743" s="173"/>
      <c r="D743" s="173"/>
      <c r="E743" s="173"/>
      <c r="F743" s="361"/>
      <c r="G743" s="362"/>
    </row>
    <row r="744" customFormat="1" ht="23.1" customHeight="1" spans="1:7">
      <c r="A744" s="380" t="s">
        <v>1356</v>
      </c>
      <c r="B744" s="366" t="s">
        <v>131</v>
      </c>
      <c r="C744" s="173"/>
      <c r="D744" s="173"/>
      <c r="E744" s="173"/>
      <c r="F744" s="361"/>
      <c r="G744" s="362"/>
    </row>
    <row r="745" customFormat="1" ht="23.1" customHeight="1" spans="1:7">
      <c r="A745" s="380" t="s">
        <v>1357</v>
      </c>
      <c r="B745" s="366" t="s">
        <v>133</v>
      </c>
      <c r="C745" s="173"/>
      <c r="D745" s="173"/>
      <c r="E745" s="173"/>
      <c r="F745" s="361"/>
      <c r="G745" s="362"/>
    </row>
    <row r="746" customFormat="1" ht="23.1" customHeight="1" spans="1:7">
      <c r="A746" s="380" t="s">
        <v>1358</v>
      </c>
      <c r="B746" s="366" t="s">
        <v>1359</v>
      </c>
      <c r="C746" s="173"/>
      <c r="D746" s="173"/>
      <c r="E746" s="173"/>
      <c r="F746" s="361"/>
      <c r="G746" s="362"/>
    </row>
    <row r="747" customFormat="1" ht="23.1" customHeight="1" spans="1:7">
      <c r="A747" s="370">
        <v>21019</v>
      </c>
      <c r="B747" s="379" t="s">
        <v>1360</v>
      </c>
      <c r="C747" s="300"/>
      <c r="D747" s="300"/>
      <c r="E747" s="300"/>
      <c r="F747" s="361"/>
      <c r="G747" s="362"/>
    </row>
    <row r="748" customFormat="1" ht="23.1" customHeight="1" spans="1:7">
      <c r="A748" s="367">
        <v>2101901</v>
      </c>
      <c r="B748" s="368" t="s">
        <v>1361</v>
      </c>
      <c r="C748" s="190"/>
      <c r="D748" s="190"/>
      <c r="E748" s="190"/>
      <c r="F748" s="361"/>
      <c r="G748" s="362"/>
    </row>
    <row r="749" customFormat="1" ht="23.1" customHeight="1" spans="1:7">
      <c r="A749" s="367">
        <v>2101999</v>
      </c>
      <c r="B749" s="368" t="s">
        <v>1362</v>
      </c>
      <c r="C749" s="190"/>
      <c r="D749" s="190"/>
      <c r="E749" s="190"/>
      <c r="F749" s="361"/>
      <c r="G749" s="362"/>
    </row>
    <row r="750" s="130" customFormat="1" ht="23.1" customHeight="1" spans="1:7">
      <c r="A750" s="370" t="s">
        <v>1363</v>
      </c>
      <c r="B750" s="371" t="s">
        <v>1364</v>
      </c>
      <c r="C750" s="300">
        <f>SUM(C751)</f>
        <v>453</v>
      </c>
      <c r="D750" s="300">
        <f>SUM(D751)</f>
        <v>18</v>
      </c>
      <c r="E750" s="300">
        <f>SUM(E751)</f>
        <v>10</v>
      </c>
      <c r="F750" s="361">
        <f t="shared" si="4"/>
        <v>0.022075055187638</v>
      </c>
      <c r="G750" s="362">
        <f>E750/D750*100%</f>
        <v>0.555555555555556</v>
      </c>
    </row>
    <row r="751" s="356" customFormat="1" ht="23.1" customHeight="1" spans="1:7">
      <c r="A751" s="189" t="s">
        <v>1365</v>
      </c>
      <c r="B751" s="189" t="s">
        <v>1364</v>
      </c>
      <c r="C751" s="160">
        <v>453</v>
      </c>
      <c r="D751" s="160">
        <v>18</v>
      </c>
      <c r="E751" s="160">
        <v>10</v>
      </c>
      <c r="F751" s="361">
        <f t="shared" si="4"/>
        <v>0.022075055187638</v>
      </c>
      <c r="G751" s="362">
        <f>E751/D751*100%</f>
        <v>0.555555555555556</v>
      </c>
    </row>
    <row r="752" s="130" customFormat="1" ht="23.1" customHeight="1" spans="1:7">
      <c r="A752" s="157" t="s">
        <v>1366</v>
      </c>
      <c r="B752" s="157" t="s">
        <v>1367</v>
      </c>
      <c r="C752" s="158">
        <f>SUM(C753,C763,C767,C776,C783,C790,C796,C799,C802,C803,C804,C810,C812,C813,C824)</f>
        <v>2630</v>
      </c>
      <c r="D752" s="158">
        <f>SUM(D753,D763,D767,D776,D783,D790,D796,D799,D802,D803,D804,D810,D812,D813,D824)</f>
        <v>2407</v>
      </c>
      <c r="E752" s="158">
        <f>SUM(E753,E763,E767,E776,E783,E790,E796,E799,E802,E803,E804,E810,E812,E813,E824)</f>
        <v>2387</v>
      </c>
      <c r="F752" s="361">
        <f t="shared" si="4"/>
        <v>0.907604562737643</v>
      </c>
      <c r="G752" s="362">
        <f>E752/D752*100%</f>
        <v>0.991690901537183</v>
      </c>
    </row>
    <row r="753" s="130" customFormat="1" ht="23.1" customHeight="1" spans="1:7">
      <c r="A753" s="157" t="s">
        <v>1368</v>
      </c>
      <c r="B753" s="363" t="s">
        <v>1369</v>
      </c>
      <c r="C753" s="158">
        <f>SUM(C754:C762)</f>
        <v>0</v>
      </c>
      <c r="D753" s="158">
        <f>SUM(D754:D762)</f>
        <v>19</v>
      </c>
      <c r="E753" s="158">
        <f>SUM(E754:E762)</f>
        <v>20</v>
      </c>
      <c r="F753" s="361">
        <f t="shared" si="4"/>
        <v>0</v>
      </c>
      <c r="G753" s="362">
        <f>E753/D753*100%</f>
        <v>1.05263157894737</v>
      </c>
    </row>
    <row r="754" s="130" customFormat="1" ht="23.1" customHeight="1" spans="1:7">
      <c r="A754" s="189" t="s">
        <v>1370</v>
      </c>
      <c r="B754" s="189" t="s">
        <v>129</v>
      </c>
      <c r="C754" s="160" t="s">
        <v>47</v>
      </c>
      <c r="D754" s="160">
        <v>19</v>
      </c>
      <c r="E754" s="160">
        <v>20</v>
      </c>
      <c r="F754" s="361">
        <f t="shared" si="4"/>
        <v>0</v>
      </c>
      <c r="G754" s="362">
        <f>E754/D754*100%</f>
        <v>1.05263157894737</v>
      </c>
    </row>
    <row r="755" s="130" customFormat="1" ht="23.1" customHeight="1" spans="1:7">
      <c r="A755" s="189" t="s">
        <v>1371</v>
      </c>
      <c r="B755" s="189" t="s">
        <v>131</v>
      </c>
      <c r="C755" s="160" t="s">
        <v>47</v>
      </c>
      <c r="D755" s="160" t="s">
        <v>47</v>
      </c>
      <c r="E755" s="160" t="s">
        <v>47</v>
      </c>
      <c r="F755" s="361"/>
      <c r="G755" s="362"/>
    </row>
    <row r="756" s="130" customFormat="1" ht="23.1" customHeight="1" spans="1:7">
      <c r="A756" s="189" t="s">
        <v>1372</v>
      </c>
      <c r="B756" s="189" t="s">
        <v>133</v>
      </c>
      <c r="C756" s="160" t="s">
        <v>47</v>
      </c>
      <c r="D756" s="160" t="s">
        <v>47</v>
      </c>
      <c r="E756" s="160" t="s">
        <v>47</v>
      </c>
      <c r="F756" s="361"/>
      <c r="G756" s="362"/>
    </row>
    <row r="757" s="130" customFormat="1" ht="23.1" customHeight="1" spans="1:7">
      <c r="A757" s="189" t="s">
        <v>1373</v>
      </c>
      <c r="B757" s="189" t="s">
        <v>1374</v>
      </c>
      <c r="C757" s="160" t="s">
        <v>47</v>
      </c>
      <c r="D757" s="160" t="s">
        <v>47</v>
      </c>
      <c r="E757" s="160" t="s">
        <v>47</v>
      </c>
      <c r="F757" s="361"/>
      <c r="G757" s="362"/>
    </row>
    <row r="758" s="130" customFormat="1" ht="23.1" customHeight="1" spans="1:7">
      <c r="A758" s="189" t="s">
        <v>1375</v>
      </c>
      <c r="B758" s="189" t="s">
        <v>1376</v>
      </c>
      <c r="C758" s="160" t="s">
        <v>47</v>
      </c>
      <c r="D758" s="160" t="s">
        <v>47</v>
      </c>
      <c r="E758" s="160" t="s">
        <v>47</v>
      </c>
      <c r="F758" s="361"/>
      <c r="G758" s="362"/>
    </row>
    <row r="759" s="130" customFormat="1" ht="23.1" customHeight="1" spans="1:7">
      <c r="A759" s="189" t="s">
        <v>1377</v>
      </c>
      <c r="B759" s="189" t="s">
        <v>1378</v>
      </c>
      <c r="C759" s="160" t="s">
        <v>47</v>
      </c>
      <c r="D759" s="160" t="s">
        <v>47</v>
      </c>
      <c r="E759" s="160" t="s">
        <v>47</v>
      </c>
      <c r="F759" s="361"/>
      <c r="G759" s="362"/>
    </row>
    <row r="760" s="130" customFormat="1" ht="23.1" customHeight="1" spans="1:7">
      <c r="A760" s="189" t="s">
        <v>1379</v>
      </c>
      <c r="B760" s="189" t="s">
        <v>1380</v>
      </c>
      <c r="C760" s="160" t="s">
        <v>47</v>
      </c>
      <c r="D760" s="160" t="s">
        <v>47</v>
      </c>
      <c r="E760" s="160" t="s">
        <v>47</v>
      </c>
      <c r="F760" s="361"/>
      <c r="G760" s="362"/>
    </row>
    <row r="761" s="130" customFormat="1" ht="23.1" customHeight="1" spans="1:7">
      <c r="A761" s="189" t="s">
        <v>1381</v>
      </c>
      <c r="B761" s="189" t="s">
        <v>1382</v>
      </c>
      <c r="C761" s="160" t="s">
        <v>47</v>
      </c>
      <c r="D761" s="160" t="s">
        <v>47</v>
      </c>
      <c r="E761" s="160" t="s">
        <v>47</v>
      </c>
      <c r="F761" s="361"/>
      <c r="G761" s="362"/>
    </row>
    <row r="762" s="130" customFormat="1" ht="23.1" customHeight="1" spans="1:7">
      <c r="A762" s="189" t="s">
        <v>1383</v>
      </c>
      <c r="B762" s="189" t="s">
        <v>1384</v>
      </c>
      <c r="C762" s="160" t="s">
        <v>47</v>
      </c>
      <c r="D762" s="160" t="s">
        <v>47</v>
      </c>
      <c r="E762" s="160" t="s">
        <v>47</v>
      </c>
      <c r="F762" s="361"/>
      <c r="G762" s="362"/>
    </row>
    <row r="763" s="130" customFormat="1" ht="23.1" customHeight="1" spans="1:7">
      <c r="A763" s="157" t="s">
        <v>1385</v>
      </c>
      <c r="B763" s="363" t="s">
        <v>1386</v>
      </c>
      <c r="C763" s="158">
        <f>SUM(C764:C766)</f>
        <v>6</v>
      </c>
      <c r="D763" s="158">
        <f>SUM(D764:D766)</f>
        <v>6</v>
      </c>
      <c r="E763" s="158">
        <f>SUM(E764:E766)</f>
        <v>0</v>
      </c>
      <c r="F763" s="361">
        <f>IF(ISERROR(E763/C763),,E763/C763)</f>
        <v>0</v>
      </c>
      <c r="G763" s="362">
        <f t="shared" ref="G763:G767" si="5">E763/D763*100%</f>
        <v>0</v>
      </c>
    </row>
    <row r="764" s="130" customFormat="1" ht="23.1" customHeight="1" spans="1:7">
      <c r="A764" s="189" t="s">
        <v>1387</v>
      </c>
      <c r="B764" s="189" t="s">
        <v>1388</v>
      </c>
      <c r="C764" s="160" t="s">
        <v>47</v>
      </c>
      <c r="D764" s="160" t="s">
        <v>47</v>
      </c>
      <c r="E764" s="160" t="s">
        <v>47</v>
      </c>
      <c r="F764" s="361"/>
      <c r="G764" s="362"/>
    </row>
    <row r="765" s="130" customFormat="1" ht="23.1" customHeight="1" spans="1:7">
      <c r="A765" s="189" t="s">
        <v>1389</v>
      </c>
      <c r="B765" s="189" t="s">
        <v>1390</v>
      </c>
      <c r="C765" s="160" t="s">
        <v>47</v>
      </c>
      <c r="D765" s="160" t="s">
        <v>47</v>
      </c>
      <c r="E765" s="160" t="s">
        <v>47</v>
      </c>
      <c r="F765" s="361"/>
      <c r="G765" s="362"/>
    </row>
    <row r="766" s="130" customFormat="1" ht="23.1" customHeight="1" spans="1:7">
      <c r="A766" s="189" t="s">
        <v>1391</v>
      </c>
      <c r="B766" s="189" t="s">
        <v>1392</v>
      </c>
      <c r="C766" s="160">
        <v>6</v>
      </c>
      <c r="D766" s="160">
        <v>6</v>
      </c>
      <c r="E766" s="160" t="s">
        <v>47</v>
      </c>
      <c r="F766" s="361">
        <f>IF(ISERROR(E766/C766),,E766/C766)</f>
        <v>0</v>
      </c>
      <c r="G766" s="362"/>
    </row>
    <row r="767" s="130" customFormat="1" ht="23.1" customHeight="1" spans="1:7">
      <c r="A767" s="157" t="s">
        <v>1393</v>
      </c>
      <c r="B767" s="363" t="s">
        <v>1394</v>
      </c>
      <c r="C767" s="158">
        <f>SUM(C768:C775)</f>
        <v>420</v>
      </c>
      <c r="D767" s="158">
        <f>SUM(D768:D775)</f>
        <v>196</v>
      </c>
      <c r="E767" s="158">
        <f>SUM(E768:E775)</f>
        <v>360</v>
      </c>
      <c r="F767" s="361">
        <f>IF(ISERROR(E767/C767),,E767/C767)</f>
        <v>0.857142857142857</v>
      </c>
      <c r="G767" s="362">
        <f t="shared" si="5"/>
        <v>1.83673469387755</v>
      </c>
    </row>
    <row r="768" s="130" customFormat="1" ht="23.1" customHeight="1" spans="1:7">
      <c r="A768" s="189" t="s">
        <v>1395</v>
      </c>
      <c r="B768" s="189" t="s">
        <v>1396</v>
      </c>
      <c r="C768" s="160" t="s">
        <v>47</v>
      </c>
      <c r="D768" s="160" t="s">
        <v>47</v>
      </c>
      <c r="E768" s="160" t="s">
        <v>47</v>
      </c>
      <c r="F768" s="361"/>
      <c r="G768" s="362"/>
    </row>
    <row r="769" s="130" customFormat="1" ht="23.1" customHeight="1" spans="1:7">
      <c r="A769" s="189" t="s">
        <v>1397</v>
      </c>
      <c r="B769" s="189" t="s">
        <v>1398</v>
      </c>
      <c r="C769" s="160" t="s">
        <v>47</v>
      </c>
      <c r="D769" s="160" t="s">
        <v>47</v>
      </c>
      <c r="E769" s="160" t="s">
        <v>47</v>
      </c>
      <c r="F769" s="361"/>
      <c r="G769" s="362"/>
    </row>
    <row r="770" s="130" customFormat="1" ht="23.1" customHeight="1" spans="1:7">
      <c r="A770" s="189" t="s">
        <v>1399</v>
      </c>
      <c r="B770" s="189" t="s">
        <v>1400</v>
      </c>
      <c r="C770" s="160" t="s">
        <v>47</v>
      </c>
      <c r="D770" s="160" t="s">
        <v>47</v>
      </c>
      <c r="E770" s="160" t="s">
        <v>47</v>
      </c>
      <c r="F770" s="361"/>
      <c r="G770" s="362"/>
    </row>
    <row r="771" s="130" customFormat="1" ht="23.1" customHeight="1" spans="1:7">
      <c r="A771" s="189" t="s">
        <v>1401</v>
      </c>
      <c r="B771" s="189" t="s">
        <v>1402</v>
      </c>
      <c r="C771" s="160" t="s">
        <v>47</v>
      </c>
      <c r="D771" s="160" t="s">
        <v>47</v>
      </c>
      <c r="E771" s="160" t="s">
        <v>47</v>
      </c>
      <c r="F771" s="361"/>
      <c r="G771" s="362"/>
    </row>
    <row r="772" s="130" customFormat="1" ht="23.1" customHeight="1" spans="1:7">
      <c r="A772" s="189" t="s">
        <v>1403</v>
      </c>
      <c r="B772" s="189" t="s">
        <v>1404</v>
      </c>
      <c r="C772" s="160" t="s">
        <v>47</v>
      </c>
      <c r="D772" s="160" t="s">
        <v>47</v>
      </c>
      <c r="E772" s="160" t="s">
        <v>47</v>
      </c>
      <c r="F772" s="361"/>
      <c r="G772" s="362"/>
    </row>
    <row r="773" s="130" customFormat="1" ht="23.1" customHeight="1" spans="1:7">
      <c r="A773" s="189" t="s">
        <v>1405</v>
      </c>
      <c r="B773" s="189" t="s">
        <v>1406</v>
      </c>
      <c r="C773" s="160" t="s">
        <v>47</v>
      </c>
      <c r="D773" s="160" t="s">
        <v>47</v>
      </c>
      <c r="E773" s="160" t="s">
        <v>47</v>
      </c>
      <c r="F773" s="361"/>
      <c r="G773" s="362"/>
    </row>
    <row r="774" s="130" customFormat="1" ht="23.1" customHeight="1" spans="1:7">
      <c r="A774" s="189" t="s">
        <v>1407</v>
      </c>
      <c r="B774" s="189" t="s">
        <v>1408</v>
      </c>
      <c r="C774" s="160" t="s">
        <v>47</v>
      </c>
      <c r="D774" s="160" t="s">
        <v>47</v>
      </c>
      <c r="E774" s="160" t="s">
        <v>47</v>
      </c>
      <c r="F774" s="361"/>
      <c r="G774" s="362"/>
    </row>
    <row r="775" s="130" customFormat="1" ht="23.1" customHeight="1" spans="1:7">
      <c r="A775" s="189" t="s">
        <v>1409</v>
      </c>
      <c r="B775" s="189" t="s">
        <v>1410</v>
      </c>
      <c r="C775" s="160">
        <v>420</v>
      </c>
      <c r="D775" s="160">
        <v>196</v>
      </c>
      <c r="E775" s="160">
        <v>360</v>
      </c>
      <c r="F775" s="361">
        <f>IF(ISERROR(E775/C775),,E775/C775)</f>
        <v>0.857142857142857</v>
      </c>
      <c r="G775" s="362">
        <f t="shared" ref="G775:G778" si="6">E775/D775*100%</f>
        <v>1.83673469387755</v>
      </c>
    </row>
    <row r="776" s="130" customFormat="1" ht="23.1" customHeight="1" spans="1:7">
      <c r="A776" s="157" t="s">
        <v>1411</v>
      </c>
      <c r="B776" s="363" t="s">
        <v>1412</v>
      </c>
      <c r="C776" s="158">
        <f>SUM(C777:C782)</f>
        <v>305</v>
      </c>
      <c r="D776" s="158">
        <f>SUM(D777:D782)</f>
        <v>2155</v>
      </c>
      <c r="E776" s="158">
        <f>SUM(E777:E782)</f>
        <v>1939</v>
      </c>
      <c r="F776" s="361">
        <f>IF(ISERROR(E776/C776),,E776/C776)</f>
        <v>6.35737704918033</v>
      </c>
      <c r="G776" s="362">
        <f t="shared" si="6"/>
        <v>0.899767981438515</v>
      </c>
    </row>
    <row r="777" s="130" customFormat="1" ht="23.1" customHeight="1" spans="1:7">
      <c r="A777" s="189" t="s">
        <v>1413</v>
      </c>
      <c r="B777" s="189" t="s">
        <v>1414</v>
      </c>
      <c r="C777" s="160">
        <v>89</v>
      </c>
      <c r="D777" s="160">
        <v>1939</v>
      </c>
      <c r="E777" s="160">
        <v>1939</v>
      </c>
      <c r="F777" s="361">
        <f>IF(ISERROR(E777/C777),,E777/C777)</f>
        <v>21.7865168539326</v>
      </c>
      <c r="G777" s="362">
        <f t="shared" si="6"/>
        <v>1</v>
      </c>
    </row>
    <row r="778" s="130" customFormat="1" ht="23.1" customHeight="1" spans="1:7">
      <c r="A778" s="189" t="s">
        <v>1415</v>
      </c>
      <c r="B778" s="189" t="s">
        <v>1416</v>
      </c>
      <c r="C778" s="160">
        <v>200</v>
      </c>
      <c r="D778" s="160">
        <v>200</v>
      </c>
      <c r="E778" s="160" t="s">
        <v>47</v>
      </c>
      <c r="F778" s="361">
        <f>IF(ISERROR(E778/C778),,E778/C778)</f>
        <v>0</v>
      </c>
      <c r="G778" s="362"/>
    </row>
    <row r="779" s="130" customFormat="1" ht="23.1" customHeight="1" spans="1:7">
      <c r="A779" s="189" t="s">
        <v>1417</v>
      </c>
      <c r="B779" s="189" t="s">
        <v>1418</v>
      </c>
      <c r="C779" s="160" t="s">
        <v>47</v>
      </c>
      <c r="D779" s="160" t="s">
        <v>47</v>
      </c>
      <c r="E779" s="160" t="s">
        <v>47</v>
      </c>
      <c r="F779" s="361"/>
      <c r="G779" s="362"/>
    </row>
    <row r="780" s="130" customFormat="1" ht="23.1" customHeight="1" spans="1:7">
      <c r="A780" s="189" t="s">
        <v>1419</v>
      </c>
      <c r="B780" s="189" t="s">
        <v>1420</v>
      </c>
      <c r="C780" s="160" t="s">
        <v>47</v>
      </c>
      <c r="D780" s="160" t="s">
        <v>47</v>
      </c>
      <c r="E780" s="160" t="s">
        <v>47</v>
      </c>
      <c r="F780" s="361"/>
      <c r="G780" s="362"/>
    </row>
    <row r="781" s="130" customFormat="1" ht="23.1" customHeight="1" spans="1:7">
      <c r="A781" s="189" t="s">
        <v>1421</v>
      </c>
      <c r="B781" s="189" t="s">
        <v>1422</v>
      </c>
      <c r="C781" s="160" t="s">
        <v>47</v>
      </c>
      <c r="D781" s="160" t="s">
        <v>47</v>
      </c>
      <c r="E781" s="160" t="s">
        <v>47</v>
      </c>
      <c r="F781" s="361"/>
      <c r="G781" s="362"/>
    </row>
    <row r="782" s="130" customFormat="1" ht="23.1" customHeight="1" spans="1:7">
      <c r="A782" s="189" t="s">
        <v>1423</v>
      </c>
      <c r="B782" s="189" t="s">
        <v>1424</v>
      </c>
      <c r="C782" s="160">
        <v>16</v>
      </c>
      <c r="D782" s="160">
        <v>16</v>
      </c>
      <c r="E782" s="160" t="s">
        <v>47</v>
      </c>
      <c r="F782" s="361">
        <f>IF(ISERROR(E782/C782),,E782/C782)</f>
        <v>0</v>
      </c>
      <c r="G782" s="362"/>
    </row>
    <row r="783" s="130" customFormat="1" ht="23.1" customHeight="1" spans="1:7">
      <c r="A783" s="157" t="s">
        <v>1425</v>
      </c>
      <c r="B783" s="363" t="s">
        <v>1426</v>
      </c>
      <c r="C783" s="158">
        <f>SUM(C784:C789)</f>
        <v>1899</v>
      </c>
      <c r="D783" s="158">
        <f>SUM(D784:D789)</f>
        <v>31</v>
      </c>
      <c r="E783" s="158">
        <f>SUM(E784:E789)</f>
        <v>68</v>
      </c>
      <c r="F783" s="361">
        <f>IF(ISERROR(E783/C783),,E783/C783)</f>
        <v>0.0358083201685097</v>
      </c>
      <c r="G783" s="362">
        <f t="shared" ref="G782:G785" si="7">E783/D783*100%</f>
        <v>2.19354838709677</v>
      </c>
    </row>
    <row r="784" s="130" customFormat="1" ht="23.1" customHeight="1" spans="1:7">
      <c r="A784" s="189" t="s">
        <v>1427</v>
      </c>
      <c r="B784" s="189" t="s">
        <v>1428</v>
      </c>
      <c r="C784" s="160">
        <v>1851</v>
      </c>
      <c r="D784" s="160" t="s">
        <v>47</v>
      </c>
      <c r="E784" s="160">
        <v>37</v>
      </c>
      <c r="F784" s="361">
        <f>IF(ISERROR(E784/C784),,E784/C784)</f>
        <v>0.0199891950297137</v>
      </c>
      <c r="G784" s="362"/>
    </row>
    <row r="785" s="130" customFormat="1" ht="23.1" customHeight="1" spans="1:7">
      <c r="A785" s="189" t="s">
        <v>1429</v>
      </c>
      <c r="B785" s="189" t="s">
        <v>1430</v>
      </c>
      <c r="C785" s="160">
        <v>48</v>
      </c>
      <c r="D785" s="160">
        <v>31</v>
      </c>
      <c r="E785" s="160">
        <v>31</v>
      </c>
      <c r="F785" s="361">
        <f>IF(ISERROR(E785/C785),,E785/C785)</f>
        <v>0.645833333333333</v>
      </c>
      <c r="G785" s="362">
        <f t="shared" si="7"/>
        <v>1</v>
      </c>
    </row>
    <row r="786" s="130" customFormat="1" ht="23.1" customHeight="1" spans="1:7">
      <c r="A786" s="189" t="s">
        <v>1431</v>
      </c>
      <c r="B786" s="189" t="s">
        <v>1432</v>
      </c>
      <c r="C786" s="160" t="s">
        <v>47</v>
      </c>
      <c r="D786" s="160" t="s">
        <v>47</v>
      </c>
      <c r="E786" s="160" t="s">
        <v>47</v>
      </c>
      <c r="F786" s="361"/>
      <c r="G786" s="362"/>
    </row>
    <row r="787" s="130" customFormat="1" ht="23.1" customHeight="1" spans="1:7">
      <c r="A787" s="189" t="s">
        <v>1433</v>
      </c>
      <c r="B787" s="189" t="s">
        <v>1434</v>
      </c>
      <c r="C787" s="160" t="s">
        <v>47</v>
      </c>
      <c r="D787" s="160" t="s">
        <v>47</v>
      </c>
      <c r="E787" s="160" t="s">
        <v>47</v>
      </c>
      <c r="F787" s="361"/>
      <c r="G787" s="362"/>
    </row>
    <row r="788" s="130" customFormat="1" ht="23.1" customHeight="1" spans="1:7">
      <c r="A788" s="189" t="s">
        <v>1435</v>
      </c>
      <c r="B788" s="189" t="s">
        <v>1436</v>
      </c>
      <c r="C788" s="160" t="s">
        <v>47</v>
      </c>
      <c r="D788" s="160" t="s">
        <v>47</v>
      </c>
      <c r="E788" s="160" t="s">
        <v>47</v>
      </c>
      <c r="F788" s="361"/>
      <c r="G788" s="362"/>
    </row>
    <row r="789" s="130" customFormat="1" ht="23.1" customHeight="1" spans="1:7">
      <c r="A789" s="189" t="s">
        <v>1437</v>
      </c>
      <c r="B789" s="189" t="s">
        <v>1438</v>
      </c>
      <c r="C789" s="160" t="s">
        <v>47</v>
      </c>
      <c r="D789" s="160" t="s">
        <v>47</v>
      </c>
      <c r="E789" s="160" t="s">
        <v>47</v>
      </c>
      <c r="F789" s="361"/>
      <c r="G789" s="362"/>
    </row>
    <row r="790" s="130" customFormat="1" ht="23.1" customHeight="1" spans="1:7">
      <c r="A790" s="157" t="s">
        <v>1439</v>
      </c>
      <c r="B790" s="363" t="s">
        <v>1440</v>
      </c>
      <c r="C790" s="158">
        <f>SUM(C791:C795)</f>
        <v>0</v>
      </c>
      <c r="D790" s="158">
        <f>SUM(D791:D795)</f>
        <v>0</v>
      </c>
      <c r="E790" s="158">
        <f>SUM(E791:E795)</f>
        <v>0</v>
      </c>
      <c r="F790" s="361">
        <f>IF(ISERROR(E790/C790),,E790/C790)</f>
        <v>0</v>
      </c>
      <c r="G790" s="362"/>
    </row>
    <row r="791" s="130" customFormat="1" ht="23.1" customHeight="1" spans="1:7">
      <c r="A791" s="189" t="s">
        <v>1441</v>
      </c>
      <c r="B791" s="189" t="s">
        <v>1442</v>
      </c>
      <c r="C791" s="160"/>
      <c r="D791" s="160"/>
      <c r="E791" s="160"/>
      <c r="F791" s="361"/>
      <c r="G791" s="362"/>
    </row>
    <row r="792" s="130" customFormat="1" ht="23.1" customHeight="1" spans="1:7">
      <c r="A792" s="189" t="s">
        <v>1443</v>
      </c>
      <c r="B792" s="189" t="s">
        <v>1444</v>
      </c>
      <c r="C792" s="160"/>
      <c r="D792" s="160"/>
      <c r="E792" s="160"/>
      <c r="F792" s="361"/>
      <c r="G792" s="362"/>
    </row>
    <row r="793" s="130" customFormat="1" ht="23.1" customHeight="1" spans="1:7">
      <c r="A793" s="189" t="s">
        <v>1445</v>
      </c>
      <c r="B793" s="189" t="s">
        <v>1446</v>
      </c>
      <c r="C793" s="160"/>
      <c r="D793" s="160"/>
      <c r="E793" s="160"/>
      <c r="F793" s="361"/>
      <c r="G793" s="362"/>
    </row>
    <row r="794" s="130" customFormat="1" ht="23.1" customHeight="1" spans="1:7">
      <c r="A794" s="189" t="s">
        <v>1447</v>
      </c>
      <c r="B794" s="189" t="s">
        <v>1448</v>
      </c>
      <c r="C794" s="160"/>
      <c r="D794" s="160"/>
      <c r="E794" s="160"/>
      <c r="F794" s="361"/>
      <c r="G794" s="362"/>
    </row>
    <row r="795" s="130" customFormat="1" ht="23.1" customHeight="1" spans="1:7">
      <c r="A795" s="189" t="s">
        <v>1449</v>
      </c>
      <c r="B795" s="189" t="s">
        <v>1450</v>
      </c>
      <c r="C795" s="160"/>
      <c r="D795" s="160"/>
      <c r="E795" s="160"/>
      <c r="F795" s="361"/>
      <c r="G795" s="362"/>
    </row>
    <row r="796" s="130" customFormat="1" ht="23.1" customHeight="1" spans="1:7">
      <c r="A796" s="157" t="s">
        <v>1451</v>
      </c>
      <c r="B796" s="363" t="s">
        <v>1452</v>
      </c>
      <c r="C796" s="158">
        <f>SUM(C797:C798)</f>
        <v>0</v>
      </c>
      <c r="D796" s="158">
        <f>SUM(D797:D798)</f>
        <v>0</v>
      </c>
      <c r="E796" s="158">
        <f>SUM(E797:E798)</f>
        <v>0</v>
      </c>
      <c r="F796" s="361">
        <f>IF(ISERROR(E796/C796),,E796/C796)</f>
        <v>0</v>
      </c>
      <c r="G796" s="362">
        <v>0</v>
      </c>
    </row>
    <row r="797" s="130" customFormat="1" ht="23.1" customHeight="1" spans="1:7">
      <c r="A797" s="189" t="s">
        <v>1453</v>
      </c>
      <c r="B797" s="189" t="s">
        <v>1454</v>
      </c>
      <c r="C797" s="160"/>
      <c r="D797" s="160"/>
      <c r="E797" s="160"/>
      <c r="F797" s="361"/>
      <c r="G797" s="362"/>
    </row>
    <row r="798" s="130" customFormat="1" ht="23.1" customHeight="1" spans="1:7">
      <c r="A798" s="189" t="s">
        <v>1455</v>
      </c>
      <c r="B798" s="189" t="s">
        <v>1456</v>
      </c>
      <c r="C798" s="160"/>
      <c r="D798" s="160"/>
      <c r="E798" s="160"/>
      <c r="F798" s="361"/>
      <c r="G798" s="362"/>
    </row>
    <row r="799" s="130" customFormat="1" ht="23.1" customHeight="1" spans="1:7">
      <c r="A799" s="157" t="s">
        <v>1457</v>
      </c>
      <c r="B799" s="363" t="s">
        <v>1458</v>
      </c>
      <c r="C799" s="158">
        <f>SUM(C800:C801)</f>
        <v>0</v>
      </c>
      <c r="D799" s="158">
        <f>SUM(D800:D801)</f>
        <v>0</v>
      </c>
      <c r="E799" s="158">
        <f>SUM(E800:E801)</f>
        <v>0</v>
      </c>
      <c r="F799" s="361">
        <f>IF(ISERROR(E799/C799),,E799/C799)</f>
        <v>0</v>
      </c>
      <c r="G799" s="362">
        <v>0</v>
      </c>
    </row>
    <row r="800" s="130" customFormat="1" ht="23.1" customHeight="1" spans="1:7">
      <c r="A800" s="189" t="s">
        <v>1459</v>
      </c>
      <c r="B800" s="189" t="s">
        <v>1460</v>
      </c>
      <c r="C800" s="160"/>
      <c r="D800" s="160"/>
      <c r="E800" s="160"/>
      <c r="F800" s="361"/>
      <c r="G800" s="362"/>
    </row>
    <row r="801" s="130" customFormat="1" ht="23.1" customHeight="1" spans="1:7">
      <c r="A801" s="189" t="s">
        <v>1461</v>
      </c>
      <c r="B801" s="189" t="s">
        <v>1462</v>
      </c>
      <c r="C801" s="160"/>
      <c r="D801" s="160"/>
      <c r="E801" s="160"/>
      <c r="F801" s="361"/>
      <c r="G801" s="362"/>
    </row>
    <row r="802" s="130" customFormat="1" ht="23.1" customHeight="1" spans="1:7">
      <c r="A802" s="189" t="s">
        <v>1463</v>
      </c>
      <c r="B802" s="189" t="s">
        <v>1464</v>
      </c>
      <c r="C802" s="160"/>
      <c r="D802" s="160"/>
      <c r="E802" s="160"/>
      <c r="F802" s="361"/>
      <c r="G802" s="362"/>
    </row>
    <row r="803" s="130" customFormat="1" ht="23.1" customHeight="1" spans="1:7">
      <c r="A803" s="189" t="s">
        <v>1465</v>
      </c>
      <c r="B803" s="189" t="s">
        <v>1466</v>
      </c>
      <c r="C803" s="160"/>
      <c r="D803" s="160"/>
      <c r="E803" s="160"/>
      <c r="F803" s="361"/>
      <c r="G803" s="362"/>
    </row>
    <row r="804" s="130" customFormat="1" ht="23.1" customHeight="1" spans="1:7">
      <c r="A804" s="157" t="s">
        <v>1467</v>
      </c>
      <c r="B804" s="363" t="s">
        <v>1468</v>
      </c>
      <c r="C804" s="158">
        <f>SUM(C805:C809)</f>
        <v>0</v>
      </c>
      <c r="D804" s="158">
        <f>SUM(D805:D809)</f>
        <v>0</v>
      </c>
      <c r="E804" s="158">
        <f>SUM(E805:E809)</f>
        <v>0</v>
      </c>
      <c r="F804" s="361">
        <f>IF(ISERROR(E804/C804),,E804/C804)</f>
        <v>0</v>
      </c>
      <c r="G804" s="362">
        <v>0</v>
      </c>
    </row>
    <row r="805" s="130" customFormat="1" ht="23.1" customHeight="1" spans="1:7">
      <c r="A805" s="189" t="s">
        <v>1469</v>
      </c>
      <c r="B805" s="189" t="s">
        <v>1470</v>
      </c>
      <c r="C805" s="160"/>
      <c r="D805" s="160"/>
      <c r="E805" s="160"/>
      <c r="F805" s="361"/>
      <c r="G805" s="362"/>
    </row>
    <row r="806" s="130" customFormat="1" ht="23.1" customHeight="1" spans="1:7">
      <c r="A806" s="189" t="s">
        <v>1471</v>
      </c>
      <c r="B806" s="189" t="s">
        <v>1472</v>
      </c>
      <c r="C806" s="160"/>
      <c r="D806" s="160"/>
      <c r="E806" s="160"/>
      <c r="F806" s="361"/>
      <c r="G806" s="362"/>
    </row>
    <row r="807" s="130" customFormat="1" ht="23.1" customHeight="1" spans="1:7">
      <c r="A807" s="189" t="s">
        <v>1473</v>
      </c>
      <c r="B807" s="189" t="s">
        <v>1474</v>
      </c>
      <c r="C807" s="160"/>
      <c r="D807" s="160"/>
      <c r="E807" s="160"/>
      <c r="F807" s="361"/>
      <c r="G807" s="362"/>
    </row>
    <row r="808" s="130" customFormat="1" ht="23.1" customHeight="1" spans="1:7">
      <c r="A808" s="189" t="s">
        <v>1475</v>
      </c>
      <c r="B808" s="189" t="s">
        <v>1476</v>
      </c>
      <c r="C808" s="160"/>
      <c r="D808" s="160"/>
      <c r="E808" s="160"/>
      <c r="F808" s="361"/>
      <c r="G808" s="362"/>
    </row>
    <row r="809" s="130" customFormat="1" ht="23.1" customHeight="1" spans="1:7">
      <c r="A809" s="189" t="s">
        <v>1477</v>
      </c>
      <c r="B809" s="189" t="s">
        <v>1478</v>
      </c>
      <c r="C809" s="160"/>
      <c r="D809" s="160"/>
      <c r="E809" s="160"/>
      <c r="F809" s="361"/>
      <c r="G809" s="362"/>
    </row>
    <row r="810" s="130" customFormat="1" ht="23.1" customHeight="1" spans="1:7">
      <c r="A810" s="189" t="s">
        <v>1479</v>
      </c>
      <c r="B810" s="189" t="s">
        <v>1480</v>
      </c>
      <c r="C810" s="160"/>
      <c r="D810" s="160"/>
      <c r="E810" s="160"/>
      <c r="F810" s="361"/>
      <c r="G810" s="362"/>
    </row>
    <row r="811" s="130" customFormat="1" ht="23.1" customHeight="1" spans="1:7">
      <c r="A811" s="189">
        <v>2111299</v>
      </c>
      <c r="B811" s="381" t="s">
        <v>1481</v>
      </c>
      <c r="C811" s="160"/>
      <c r="D811" s="160"/>
      <c r="E811" s="160"/>
      <c r="F811" s="361"/>
      <c r="G811" s="362"/>
    </row>
    <row r="812" s="130" customFormat="1" ht="23.1" customHeight="1" spans="1:7">
      <c r="A812" s="189" t="s">
        <v>1482</v>
      </c>
      <c r="B812" s="189" t="s">
        <v>1483</v>
      </c>
      <c r="C812" s="160"/>
      <c r="D812" s="160"/>
      <c r="E812" s="160"/>
      <c r="F812" s="361"/>
      <c r="G812" s="362"/>
    </row>
    <row r="813" s="130" customFormat="1" ht="23.1" customHeight="1" spans="1:7">
      <c r="A813" s="157" t="s">
        <v>1484</v>
      </c>
      <c r="B813" s="363" t="s">
        <v>1485</v>
      </c>
      <c r="C813" s="158">
        <f>SUM(C814:C823)</f>
        <v>0</v>
      </c>
      <c r="D813" s="158">
        <f>SUM(D814:D823)</f>
        <v>0</v>
      </c>
      <c r="E813" s="158">
        <f>SUM(E814:E823)</f>
        <v>0</v>
      </c>
      <c r="F813" s="361">
        <f>IF(ISERROR(E813/C813),,E813/C813)</f>
        <v>0</v>
      </c>
      <c r="G813" s="362">
        <v>0</v>
      </c>
    </row>
    <row r="814" s="130" customFormat="1" ht="23.1" customHeight="1" spans="1:7">
      <c r="A814" s="189" t="s">
        <v>1486</v>
      </c>
      <c r="B814" s="189" t="s">
        <v>129</v>
      </c>
      <c r="C814" s="160"/>
      <c r="D814" s="160"/>
      <c r="E814" s="160"/>
      <c r="F814" s="361"/>
      <c r="G814" s="362"/>
    </row>
    <row r="815" s="130" customFormat="1" ht="23.1" customHeight="1" spans="1:7">
      <c r="A815" s="189" t="s">
        <v>1487</v>
      </c>
      <c r="B815" s="189" t="s">
        <v>131</v>
      </c>
      <c r="C815" s="160"/>
      <c r="D815" s="160"/>
      <c r="E815" s="160"/>
      <c r="F815" s="361"/>
      <c r="G815" s="362"/>
    </row>
    <row r="816" s="130" customFormat="1" ht="23.1" customHeight="1" spans="1:7">
      <c r="A816" s="189" t="s">
        <v>1488</v>
      </c>
      <c r="B816" s="189" t="s">
        <v>133</v>
      </c>
      <c r="C816" s="160"/>
      <c r="D816" s="160"/>
      <c r="E816" s="160"/>
      <c r="F816" s="361"/>
      <c r="G816" s="362"/>
    </row>
    <row r="817" s="130" customFormat="1" ht="23.1" customHeight="1" spans="1:7">
      <c r="A817" s="189" t="s">
        <v>1489</v>
      </c>
      <c r="B817" s="189" t="s">
        <v>1490</v>
      </c>
      <c r="C817" s="160"/>
      <c r="D817" s="160"/>
      <c r="E817" s="160"/>
      <c r="F817" s="361"/>
      <c r="G817" s="362"/>
    </row>
    <row r="818" s="130" customFormat="1" ht="23.1" customHeight="1" spans="1:7">
      <c r="A818" s="189" t="s">
        <v>1491</v>
      </c>
      <c r="B818" s="189" t="s">
        <v>1492</v>
      </c>
      <c r="C818" s="160"/>
      <c r="D818" s="160"/>
      <c r="E818" s="160"/>
      <c r="F818" s="361"/>
      <c r="G818" s="362"/>
    </row>
    <row r="819" s="130" customFormat="1" ht="23.1" customHeight="1" spans="1:7">
      <c r="A819" s="189" t="s">
        <v>1493</v>
      </c>
      <c r="B819" s="189" t="s">
        <v>1494</v>
      </c>
      <c r="C819" s="160"/>
      <c r="D819" s="160"/>
      <c r="E819" s="160"/>
      <c r="F819" s="361"/>
      <c r="G819" s="362"/>
    </row>
    <row r="820" s="130" customFormat="1" ht="23.1" customHeight="1" spans="1:7">
      <c r="A820" s="189" t="s">
        <v>1495</v>
      </c>
      <c r="B820" s="189" t="s">
        <v>230</v>
      </c>
      <c r="C820" s="160"/>
      <c r="D820" s="160"/>
      <c r="E820" s="160"/>
      <c r="F820" s="361"/>
      <c r="G820" s="362"/>
    </row>
    <row r="821" s="130" customFormat="1" ht="23.1" customHeight="1" spans="1:7">
      <c r="A821" s="189" t="s">
        <v>1496</v>
      </c>
      <c r="B821" s="189" t="s">
        <v>1497</v>
      </c>
      <c r="C821" s="160"/>
      <c r="D821" s="160"/>
      <c r="E821" s="160"/>
      <c r="F821" s="361"/>
      <c r="G821" s="362"/>
    </row>
    <row r="822" s="130" customFormat="1" ht="23.1" customHeight="1" spans="1:7">
      <c r="A822" s="189" t="s">
        <v>1498</v>
      </c>
      <c r="B822" s="189" t="s">
        <v>147</v>
      </c>
      <c r="C822" s="160"/>
      <c r="D822" s="160"/>
      <c r="E822" s="160"/>
      <c r="F822" s="361"/>
      <c r="G822" s="362"/>
    </row>
    <row r="823" s="130" customFormat="1" ht="23.1" customHeight="1" spans="1:7">
      <c r="A823" s="189" t="s">
        <v>1499</v>
      </c>
      <c r="B823" s="189" t="s">
        <v>1500</v>
      </c>
      <c r="C823" s="160"/>
      <c r="D823" s="160"/>
      <c r="E823" s="160"/>
      <c r="F823" s="361"/>
      <c r="G823" s="362"/>
    </row>
    <row r="824" s="130" customFormat="1" ht="23.1" customHeight="1" spans="1:7">
      <c r="A824" s="382" t="s">
        <v>1501</v>
      </c>
      <c r="B824" s="383" t="s">
        <v>1502</v>
      </c>
      <c r="C824" s="384">
        <f>SUM(C825)</f>
        <v>0</v>
      </c>
      <c r="D824" s="384">
        <f>SUM(D825)</f>
        <v>0</v>
      </c>
      <c r="E824" s="384">
        <f>SUM(E825)</f>
        <v>0</v>
      </c>
      <c r="F824" s="361">
        <f>IF(ISERROR(E824/C824),,E824/C824)</f>
        <v>0</v>
      </c>
      <c r="G824" s="362"/>
    </row>
    <row r="825" s="130" customFormat="1" ht="23.1" customHeight="1" spans="1:7">
      <c r="A825" s="189" t="s">
        <v>1503</v>
      </c>
      <c r="B825" s="189" t="s">
        <v>1502</v>
      </c>
      <c r="C825" s="160"/>
      <c r="D825" s="160"/>
      <c r="E825" s="160"/>
      <c r="F825" s="361"/>
      <c r="G825" s="362"/>
    </row>
    <row r="826" s="130" customFormat="1" ht="23.1" customHeight="1" spans="1:7">
      <c r="A826" s="157" t="s">
        <v>1504</v>
      </c>
      <c r="B826" s="157" t="s">
        <v>1505</v>
      </c>
      <c r="C826" s="158">
        <f>SUM(C827,C838,C839,C842,C844,C846)</f>
        <v>6785</v>
      </c>
      <c r="D826" s="158">
        <f>SUM(D827,D838,D839,D842,D844,D846)</f>
        <v>6010</v>
      </c>
      <c r="E826" s="158">
        <f>SUM(E827,E838,E839,E842,E844,E846)</f>
        <v>3956</v>
      </c>
      <c r="F826" s="361">
        <f>IF(ISERROR(E826/C826),,E826/C826)</f>
        <v>0.583050847457627</v>
      </c>
      <c r="G826" s="362">
        <f t="shared" ref="G824:G828" si="8">E826/D826*100%</f>
        <v>0.658236272878536</v>
      </c>
    </row>
    <row r="827" s="130" customFormat="1" ht="23.1" customHeight="1" spans="1:7">
      <c r="A827" s="157" t="s">
        <v>1506</v>
      </c>
      <c r="B827" s="363" t="s">
        <v>1507</v>
      </c>
      <c r="C827" s="158">
        <f>SUM(C828:C837)</f>
        <v>1565</v>
      </c>
      <c r="D827" s="158">
        <f>SUM(D828:D837)</f>
        <v>1938</v>
      </c>
      <c r="E827" s="158">
        <f>SUM(E828:E837)</f>
        <v>1408</v>
      </c>
      <c r="F827" s="361">
        <f>IF(ISERROR(E827/C827),,E827/C827)</f>
        <v>0.899680511182109</v>
      </c>
      <c r="G827" s="362">
        <f t="shared" si="8"/>
        <v>0.726522187822497</v>
      </c>
    </row>
    <row r="828" s="130" customFormat="1" ht="23.1" customHeight="1" spans="1:7">
      <c r="A828" s="189" t="s">
        <v>1508</v>
      </c>
      <c r="B828" s="189" t="s">
        <v>129</v>
      </c>
      <c r="C828" s="160">
        <v>1565</v>
      </c>
      <c r="D828" s="160">
        <v>1405</v>
      </c>
      <c r="E828" s="160">
        <v>1285</v>
      </c>
      <c r="F828" s="361">
        <f>IF(ISERROR(E828/C828),,E828/C828)</f>
        <v>0.821086261980831</v>
      </c>
      <c r="G828" s="362">
        <f t="shared" si="8"/>
        <v>0.914590747330961</v>
      </c>
    </row>
    <row r="829" s="130" customFormat="1" ht="23.1" customHeight="1" spans="1:7">
      <c r="A829" s="189" t="s">
        <v>1509</v>
      </c>
      <c r="B829" s="189" t="s">
        <v>131</v>
      </c>
      <c r="C829" s="160" t="s">
        <v>47</v>
      </c>
      <c r="D829" s="160" t="s">
        <v>47</v>
      </c>
      <c r="E829" s="160" t="s">
        <v>47</v>
      </c>
      <c r="F829" s="361"/>
      <c r="G829" s="362"/>
    </row>
    <row r="830" s="130" customFormat="1" ht="23.1" customHeight="1" spans="1:7">
      <c r="A830" s="189" t="s">
        <v>1510</v>
      </c>
      <c r="B830" s="189" t="s">
        <v>133</v>
      </c>
      <c r="C830" s="160" t="s">
        <v>47</v>
      </c>
      <c r="D830" s="160" t="s">
        <v>47</v>
      </c>
      <c r="E830" s="160" t="s">
        <v>47</v>
      </c>
      <c r="F830" s="361"/>
      <c r="G830" s="362"/>
    </row>
    <row r="831" s="130" customFormat="1" ht="23.1" customHeight="1" spans="1:7">
      <c r="A831" s="189" t="s">
        <v>1511</v>
      </c>
      <c r="B831" s="189" t="s">
        <v>1512</v>
      </c>
      <c r="C831" s="160" t="s">
        <v>47</v>
      </c>
      <c r="D831" s="160" t="s">
        <v>47</v>
      </c>
      <c r="E831" s="160" t="s">
        <v>47</v>
      </c>
      <c r="F831" s="361"/>
      <c r="G831" s="362"/>
    </row>
    <row r="832" s="130" customFormat="1" ht="23.1" customHeight="1" spans="1:7">
      <c r="A832" s="189" t="s">
        <v>1513</v>
      </c>
      <c r="B832" s="189" t="s">
        <v>1514</v>
      </c>
      <c r="C832" s="160" t="s">
        <v>47</v>
      </c>
      <c r="D832" s="160" t="s">
        <v>47</v>
      </c>
      <c r="E832" s="160" t="s">
        <v>47</v>
      </c>
      <c r="F832" s="361"/>
      <c r="G832" s="362"/>
    </row>
    <row r="833" s="130" customFormat="1" ht="23.1" customHeight="1" spans="1:7">
      <c r="A833" s="189" t="s">
        <v>1515</v>
      </c>
      <c r="B833" s="189" t="s">
        <v>1516</v>
      </c>
      <c r="C833" s="160" t="s">
        <v>47</v>
      </c>
      <c r="D833" s="160" t="s">
        <v>47</v>
      </c>
      <c r="E833" s="160" t="s">
        <v>47</v>
      </c>
      <c r="F833" s="361"/>
      <c r="G833" s="362"/>
    </row>
    <row r="834" s="130" customFormat="1" ht="23.1" customHeight="1" spans="1:7">
      <c r="A834" s="189" t="s">
        <v>1517</v>
      </c>
      <c r="B834" s="189" t="s">
        <v>1518</v>
      </c>
      <c r="C834" s="160" t="s">
        <v>47</v>
      </c>
      <c r="D834" s="160" t="s">
        <v>47</v>
      </c>
      <c r="E834" s="160" t="s">
        <v>47</v>
      </c>
      <c r="F834" s="361"/>
      <c r="G834" s="362"/>
    </row>
    <row r="835" s="130" customFormat="1" ht="23.1" customHeight="1" spans="1:7">
      <c r="A835" s="189" t="s">
        <v>1519</v>
      </c>
      <c r="B835" s="189" t="s">
        <v>1520</v>
      </c>
      <c r="C835" s="160" t="s">
        <v>47</v>
      </c>
      <c r="D835" s="160" t="s">
        <v>47</v>
      </c>
      <c r="E835" s="160" t="s">
        <v>47</v>
      </c>
      <c r="F835" s="361"/>
      <c r="G835" s="362"/>
    </row>
    <row r="836" s="130" customFormat="1" ht="23.1" customHeight="1" spans="1:7">
      <c r="A836" s="189" t="s">
        <v>1521</v>
      </c>
      <c r="B836" s="189" t="s">
        <v>1522</v>
      </c>
      <c r="C836" s="160" t="s">
        <v>47</v>
      </c>
      <c r="D836" s="160" t="s">
        <v>47</v>
      </c>
      <c r="E836" s="160" t="s">
        <v>47</v>
      </c>
      <c r="F836" s="361"/>
      <c r="G836" s="362"/>
    </row>
    <row r="837" s="130" customFormat="1" ht="23.1" customHeight="1" spans="1:7">
      <c r="A837" s="189" t="s">
        <v>1523</v>
      </c>
      <c r="B837" s="189" t="s">
        <v>1524</v>
      </c>
      <c r="C837" s="160" t="s">
        <v>47</v>
      </c>
      <c r="D837" s="160">
        <v>533</v>
      </c>
      <c r="E837" s="160">
        <v>123</v>
      </c>
      <c r="F837" s="361">
        <f>IF(ISERROR(E837/C837),,E837/C837)</f>
        <v>0</v>
      </c>
      <c r="G837" s="362">
        <f t="shared" ref="G837:G839" si="9">E837/D837*100%</f>
        <v>0.230769230769231</v>
      </c>
    </row>
    <row r="838" s="130" customFormat="1" ht="23.1" customHeight="1" spans="1:7">
      <c r="A838" s="189" t="s">
        <v>1525</v>
      </c>
      <c r="B838" s="189" t="s">
        <v>1526</v>
      </c>
      <c r="C838" s="160"/>
      <c r="D838" s="160"/>
      <c r="E838" s="160"/>
      <c r="F838" s="361"/>
      <c r="G838" s="362"/>
    </row>
    <row r="839" s="130" customFormat="1" ht="23.1" customHeight="1" spans="1:7">
      <c r="A839" s="157" t="s">
        <v>1527</v>
      </c>
      <c r="B839" s="363" t="s">
        <v>1528</v>
      </c>
      <c r="C839" s="158">
        <f>SUM(C840:C841)</f>
        <v>2523</v>
      </c>
      <c r="D839" s="158">
        <f>SUM(D840:D841)</f>
        <v>734</v>
      </c>
      <c r="E839" s="158">
        <f>SUM(E840:E841)</f>
        <v>758</v>
      </c>
      <c r="F839" s="361">
        <f>IF(ISERROR(E839/C839),,E839/C839)</f>
        <v>0.300435988902101</v>
      </c>
      <c r="G839" s="362">
        <f t="shared" si="9"/>
        <v>1.03269754768392</v>
      </c>
    </row>
    <row r="840" s="130" customFormat="1" ht="23.1" customHeight="1" spans="1:7">
      <c r="A840" s="189" t="s">
        <v>1529</v>
      </c>
      <c r="B840" s="189" t="s">
        <v>1530</v>
      </c>
      <c r="C840" s="160" t="s">
        <v>47</v>
      </c>
      <c r="D840" s="160" t="s">
        <v>47</v>
      </c>
      <c r="E840" s="160" t="s">
        <v>47</v>
      </c>
      <c r="F840" s="361"/>
      <c r="G840" s="362"/>
    </row>
    <row r="841" s="130" customFormat="1" ht="23.1" customHeight="1" spans="1:7">
      <c r="A841" s="189" t="s">
        <v>1531</v>
      </c>
      <c r="B841" s="189" t="s">
        <v>1532</v>
      </c>
      <c r="C841" s="160">
        <v>2523</v>
      </c>
      <c r="D841" s="160">
        <v>734</v>
      </c>
      <c r="E841" s="160">
        <v>758</v>
      </c>
      <c r="F841" s="361">
        <f>IF(ISERROR(E841/C841),,E841/C841)</f>
        <v>0.300435988902101</v>
      </c>
      <c r="G841" s="362">
        <f t="shared" ref="G841:G843" si="10">E841/D841*100%</f>
        <v>1.03269754768392</v>
      </c>
    </row>
    <row r="842" s="130" customFormat="1" ht="23.1" customHeight="1" spans="1:7">
      <c r="A842" s="370" t="s">
        <v>1533</v>
      </c>
      <c r="B842" s="371" t="s">
        <v>1534</v>
      </c>
      <c r="C842" s="300">
        <f t="shared" ref="C842:C846" si="11">SUM(C843)</f>
        <v>1500</v>
      </c>
      <c r="D842" s="300">
        <f t="shared" ref="D842:D846" si="12">SUM(D843)</f>
        <v>1569</v>
      </c>
      <c r="E842" s="300">
        <f t="shared" ref="E842:E846" si="13">SUM(E843)</f>
        <v>1520</v>
      </c>
      <c r="F842" s="361">
        <f>IF(ISERROR(E842/C842),,E842/C842)</f>
        <v>1.01333333333333</v>
      </c>
      <c r="G842" s="362">
        <f t="shared" si="10"/>
        <v>0.968769917144678</v>
      </c>
    </row>
    <row r="843" s="356" customFormat="1" ht="23.1" customHeight="1" spans="1:7">
      <c r="A843" s="189" t="s">
        <v>1535</v>
      </c>
      <c r="B843" s="189" t="s">
        <v>1534</v>
      </c>
      <c r="C843" s="160">
        <v>1500</v>
      </c>
      <c r="D843" s="160">
        <v>1569</v>
      </c>
      <c r="E843" s="160">
        <v>1520</v>
      </c>
      <c r="F843" s="361">
        <f>IF(ISERROR(E843/C843),,E843/C843)</f>
        <v>1.01333333333333</v>
      </c>
      <c r="G843" s="362">
        <f t="shared" si="10"/>
        <v>0.968769917144678</v>
      </c>
    </row>
    <row r="844" s="130" customFormat="1" ht="23.1" customHeight="1" spans="1:7">
      <c r="A844" s="370" t="s">
        <v>1536</v>
      </c>
      <c r="B844" s="371" t="s">
        <v>1537</v>
      </c>
      <c r="C844" s="300">
        <f t="shared" si="11"/>
        <v>0</v>
      </c>
      <c r="D844" s="300">
        <f t="shared" si="12"/>
        <v>0</v>
      </c>
      <c r="E844" s="300">
        <f t="shared" si="13"/>
        <v>0</v>
      </c>
      <c r="F844" s="361">
        <f>IF(ISERROR(E844/C844),,E844/C844)</f>
        <v>0</v>
      </c>
      <c r="G844" s="362">
        <v>0</v>
      </c>
    </row>
    <row r="845" s="356" customFormat="1" ht="23.1" customHeight="1" spans="1:7">
      <c r="A845" s="189" t="s">
        <v>1538</v>
      </c>
      <c r="B845" s="189" t="s">
        <v>1537</v>
      </c>
      <c r="C845" s="160"/>
      <c r="D845" s="160"/>
      <c r="E845" s="160"/>
      <c r="F845" s="361"/>
      <c r="G845" s="362"/>
    </row>
    <row r="846" s="130" customFormat="1" ht="23.1" customHeight="1" spans="1:7">
      <c r="A846" s="370" t="s">
        <v>1539</v>
      </c>
      <c r="B846" s="371" t="s">
        <v>1540</v>
      </c>
      <c r="C846" s="300">
        <f t="shared" si="11"/>
        <v>1197</v>
      </c>
      <c r="D846" s="300">
        <f t="shared" si="12"/>
        <v>1769</v>
      </c>
      <c r="E846" s="300">
        <f t="shared" si="13"/>
        <v>270</v>
      </c>
      <c r="F846" s="361">
        <f>IF(ISERROR(E846/C846),,E846/C846)</f>
        <v>0.225563909774436</v>
      </c>
      <c r="G846" s="362">
        <f t="shared" ref="G846:G850" si="14">E846/D846*100%</f>
        <v>0.152628603730921</v>
      </c>
    </row>
    <row r="847" s="356" customFormat="1" ht="23.1" customHeight="1" spans="1:7">
      <c r="A847" s="189" t="s">
        <v>1541</v>
      </c>
      <c r="B847" s="189" t="s">
        <v>1540</v>
      </c>
      <c r="C847" s="160">
        <v>1197</v>
      </c>
      <c r="D847" s="160">
        <v>1769</v>
      </c>
      <c r="E847" s="160">
        <v>270</v>
      </c>
      <c r="F847" s="361">
        <f>IF(ISERROR(E847/C847),,E847/C847)</f>
        <v>0.225563909774436</v>
      </c>
      <c r="G847" s="362">
        <f t="shared" si="14"/>
        <v>0.152628603730921</v>
      </c>
    </row>
    <row r="848" s="130" customFormat="1" ht="23.1" customHeight="1" spans="1:7">
      <c r="A848" s="157" t="s">
        <v>1542</v>
      </c>
      <c r="B848" s="157" t="s">
        <v>1543</v>
      </c>
      <c r="C848" s="158">
        <f>SUM(C849,C875,C898,C926,C933,C939,C945,C948)</f>
        <v>50976</v>
      </c>
      <c r="D848" s="158">
        <f>SUM(D849,D875,D898,D926,D933,D939,D945,D948)</f>
        <v>47222</v>
      </c>
      <c r="E848" s="158">
        <f>SUM(E849,E875,E898,E926,E933,E939,E945,E948)</f>
        <v>33177</v>
      </c>
      <c r="F848" s="361">
        <f>IF(ISERROR(E848/C848),,E848/C848)</f>
        <v>0.650835687382298</v>
      </c>
      <c r="G848" s="362">
        <f t="shared" si="14"/>
        <v>0.70257507094151</v>
      </c>
    </row>
    <row r="849" s="130" customFormat="1" ht="23.1" customHeight="1" spans="1:7">
      <c r="A849" s="157" t="s">
        <v>1544</v>
      </c>
      <c r="B849" s="363" t="s">
        <v>1545</v>
      </c>
      <c r="C849" s="158">
        <f>SUM(C850:C874)</f>
        <v>8865</v>
      </c>
      <c r="D849" s="158">
        <f>SUM(D850:D874)</f>
        <v>5468</v>
      </c>
      <c r="E849" s="158">
        <f>SUM(E850:E874)</f>
        <v>7611</v>
      </c>
      <c r="F849" s="361">
        <f>IF(ISERROR(E849/C849),,E849/C849)</f>
        <v>0.858544839255499</v>
      </c>
      <c r="G849" s="362">
        <f t="shared" si="14"/>
        <v>1.39191660570593</v>
      </c>
    </row>
    <row r="850" s="130" customFormat="1" ht="23.1" customHeight="1" spans="1:7">
      <c r="A850" s="189" t="s">
        <v>1546</v>
      </c>
      <c r="B850" s="189" t="s">
        <v>129</v>
      </c>
      <c r="C850" s="160">
        <v>1258</v>
      </c>
      <c r="D850" s="160">
        <v>1244</v>
      </c>
      <c r="E850" s="160">
        <v>1220</v>
      </c>
      <c r="F850" s="361">
        <f>IF(ISERROR(E850/C850),,E850/C850)</f>
        <v>0.969793322734499</v>
      </c>
      <c r="G850" s="362">
        <f t="shared" si="14"/>
        <v>0.980707395498392</v>
      </c>
    </row>
    <row r="851" s="130" customFormat="1" ht="23.1" customHeight="1" spans="1:7">
      <c r="A851" s="189" t="s">
        <v>1547</v>
      </c>
      <c r="B851" s="189" t="s">
        <v>131</v>
      </c>
      <c r="C851" s="160" t="s">
        <v>47</v>
      </c>
      <c r="D851" s="160" t="s">
        <v>47</v>
      </c>
      <c r="E851" s="160" t="s">
        <v>47</v>
      </c>
      <c r="F851" s="361"/>
      <c r="G851" s="362"/>
    </row>
    <row r="852" s="130" customFormat="1" ht="23.1" customHeight="1" spans="1:7">
      <c r="A852" s="189" t="s">
        <v>1548</v>
      </c>
      <c r="B852" s="189" t="s">
        <v>133</v>
      </c>
      <c r="C852" s="160" t="s">
        <v>47</v>
      </c>
      <c r="D852" s="160" t="s">
        <v>47</v>
      </c>
      <c r="E852" s="160" t="s">
        <v>47</v>
      </c>
      <c r="F852" s="361"/>
      <c r="G852" s="362"/>
    </row>
    <row r="853" s="130" customFormat="1" ht="23.1" customHeight="1" spans="1:7">
      <c r="A853" s="189" t="s">
        <v>1549</v>
      </c>
      <c r="B853" s="189" t="s">
        <v>147</v>
      </c>
      <c r="C853" s="160" t="s">
        <v>47</v>
      </c>
      <c r="D853" s="160" t="s">
        <v>47</v>
      </c>
      <c r="E853" s="160" t="s">
        <v>47</v>
      </c>
      <c r="F853" s="361"/>
      <c r="G853" s="362"/>
    </row>
    <row r="854" s="130" customFormat="1" ht="23.1" customHeight="1" spans="1:7">
      <c r="A854" s="189" t="s">
        <v>1550</v>
      </c>
      <c r="B854" s="189" t="s">
        <v>1551</v>
      </c>
      <c r="C854" s="160" t="s">
        <v>47</v>
      </c>
      <c r="D854" s="160" t="s">
        <v>47</v>
      </c>
      <c r="E854" s="160" t="s">
        <v>47</v>
      </c>
      <c r="F854" s="361"/>
      <c r="G854" s="362"/>
    </row>
    <row r="855" s="130" customFormat="1" ht="23.1" customHeight="1" spans="1:7">
      <c r="A855" s="189" t="s">
        <v>1552</v>
      </c>
      <c r="B855" s="189" t="s">
        <v>1553</v>
      </c>
      <c r="C855" s="160">
        <v>138</v>
      </c>
      <c r="D855" s="160">
        <v>172</v>
      </c>
      <c r="E855" s="160">
        <v>88</v>
      </c>
      <c r="F855" s="361">
        <f>IF(ISERROR(E855/C855),,E855/C855)</f>
        <v>0.63768115942029</v>
      </c>
      <c r="G855" s="362">
        <f t="shared" ref="G855:G857" si="15">E855/D855*100%</f>
        <v>0.511627906976744</v>
      </c>
    </row>
    <row r="856" s="130" customFormat="1" ht="23.1" customHeight="1" spans="1:7">
      <c r="A856" s="189" t="s">
        <v>1554</v>
      </c>
      <c r="B856" s="189" t="s">
        <v>1555</v>
      </c>
      <c r="C856" s="160">
        <v>23</v>
      </c>
      <c r="D856" s="160">
        <v>43</v>
      </c>
      <c r="E856" s="160">
        <v>100</v>
      </c>
      <c r="F856" s="361">
        <f>IF(ISERROR(E856/C856),,E856/C856)</f>
        <v>4.34782608695652</v>
      </c>
      <c r="G856" s="362">
        <f t="shared" si="15"/>
        <v>2.32558139534884</v>
      </c>
    </row>
    <row r="857" s="130" customFormat="1" ht="23.1" customHeight="1" spans="1:7">
      <c r="A857" s="189" t="s">
        <v>1556</v>
      </c>
      <c r="B857" s="189" t="s">
        <v>1557</v>
      </c>
      <c r="C857" s="160">
        <v>5</v>
      </c>
      <c r="D857" s="160">
        <v>3</v>
      </c>
      <c r="E857" s="160" t="s">
        <v>47</v>
      </c>
      <c r="F857" s="361">
        <f>IF(ISERROR(E857/C857),,E857/C857)</f>
        <v>0</v>
      </c>
      <c r="G857" s="362"/>
    </row>
    <row r="858" s="130" customFormat="1" ht="23.1" customHeight="1" spans="1:7">
      <c r="A858" s="189" t="s">
        <v>1558</v>
      </c>
      <c r="B858" s="189" t="s">
        <v>1559</v>
      </c>
      <c r="C858" s="160">
        <v>20</v>
      </c>
      <c r="D858" s="160" t="s">
        <v>47</v>
      </c>
      <c r="E858" s="160">
        <v>2</v>
      </c>
      <c r="F858" s="361">
        <f>IF(ISERROR(E858/C858),,E858/C858)</f>
        <v>0.1</v>
      </c>
      <c r="G858" s="362">
        <v>0</v>
      </c>
    </row>
    <row r="859" s="130" customFormat="1" ht="23.1" customHeight="1" spans="1:7">
      <c r="A859" s="189" t="s">
        <v>1560</v>
      </c>
      <c r="B859" s="189" t="s">
        <v>1561</v>
      </c>
      <c r="C859" s="160" t="s">
        <v>47</v>
      </c>
      <c r="D859" s="160" t="s">
        <v>47</v>
      </c>
      <c r="E859" s="160" t="s">
        <v>47</v>
      </c>
      <c r="F859" s="361"/>
      <c r="G859" s="362"/>
    </row>
    <row r="860" s="130" customFormat="1" ht="23.1" customHeight="1" spans="1:7">
      <c r="A860" s="189" t="s">
        <v>1562</v>
      </c>
      <c r="B860" s="189" t="s">
        <v>1563</v>
      </c>
      <c r="C860" s="160" t="s">
        <v>47</v>
      </c>
      <c r="D860" s="160" t="s">
        <v>47</v>
      </c>
      <c r="E860" s="160" t="s">
        <v>47</v>
      </c>
      <c r="F860" s="361"/>
      <c r="G860" s="362"/>
    </row>
    <row r="861" s="130" customFormat="1" ht="23.1" customHeight="1" spans="1:7">
      <c r="A861" s="189" t="s">
        <v>1564</v>
      </c>
      <c r="B861" s="189" t="s">
        <v>1565</v>
      </c>
      <c r="C861" s="160" t="s">
        <v>47</v>
      </c>
      <c r="D861" s="160" t="s">
        <v>47</v>
      </c>
      <c r="E861" s="160" t="s">
        <v>47</v>
      </c>
      <c r="F861" s="361"/>
      <c r="G861" s="362"/>
    </row>
    <row r="862" s="130" customFormat="1" ht="23.1" customHeight="1" spans="1:7">
      <c r="A862" s="189" t="s">
        <v>1566</v>
      </c>
      <c r="B862" s="189" t="s">
        <v>1567</v>
      </c>
      <c r="C862" s="160">
        <v>2</v>
      </c>
      <c r="D862" s="160">
        <v>175</v>
      </c>
      <c r="E862" s="160">
        <v>140</v>
      </c>
      <c r="F862" s="361">
        <f>IF(ISERROR(E862/C862),,E862/C862)</f>
        <v>70</v>
      </c>
      <c r="G862" s="362">
        <f t="shared" ref="G862:G866" si="16">E862/D862*100%</f>
        <v>0.8</v>
      </c>
    </row>
    <row r="863" s="130" customFormat="1" ht="23.1" customHeight="1" spans="1:7">
      <c r="A863" s="189" t="s">
        <v>1568</v>
      </c>
      <c r="B863" s="189" t="s">
        <v>1569</v>
      </c>
      <c r="C863" s="160">
        <v>7</v>
      </c>
      <c r="D863" s="160">
        <v>1941</v>
      </c>
      <c r="E863" s="160">
        <v>1955</v>
      </c>
      <c r="F863" s="361">
        <f>IF(ISERROR(E863/C863),,E863/C863)</f>
        <v>279.285714285714</v>
      </c>
      <c r="G863" s="362">
        <f t="shared" si="16"/>
        <v>1.00721277691911</v>
      </c>
    </row>
    <row r="864" s="130" customFormat="1" ht="23.1" customHeight="1" spans="1:7">
      <c r="A864" s="189" t="s">
        <v>1570</v>
      </c>
      <c r="B864" s="189" t="s">
        <v>1571</v>
      </c>
      <c r="C864" s="160" t="s">
        <v>47</v>
      </c>
      <c r="D864" s="160" t="s">
        <v>47</v>
      </c>
      <c r="E864" s="160" t="s">
        <v>47</v>
      </c>
      <c r="F864" s="361"/>
      <c r="G864" s="362"/>
    </row>
    <row r="865" s="130" customFormat="1" ht="23.1" customHeight="1" spans="1:7">
      <c r="A865" s="189" t="s">
        <v>1572</v>
      </c>
      <c r="B865" s="189" t="s">
        <v>1573</v>
      </c>
      <c r="C865" s="160">
        <v>3924</v>
      </c>
      <c r="D865" s="160">
        <v>1039</v>
      </c>
      <c r="E865" s="160">
        <v>1991</v>
      </c>
      <c r="F865" s="361">
        <f>IF(ISERROR(E865/C865),,E865/C865)</f>
        <v>0.507390417940877</v>
      </c>
      <c r="G865" s="362">
        <f t="shared" si="16"/>
        <v>1.9162656400385</v>
      </c>
    </row>
    <row r="866" s="130" customFormat="1" ht="23.1" customHeight="1" spans="1:7">
      <c r="A866" s="189" t="s">
        <v>1574</v>
      </c>
      <c r="B866" s="189" t="s">
        <v>1575</v>
      </c>
      <c r="C866" s="160">
        <v>387</v>
      </c>
      <c r="D866" s="160">
        <v>208</v>
      </c>
      <c r="E866" s="160">
        <v>562</v>
      </c>
      <c r="F866" s="361">
        <f>IF(ISERROR(E866/C866),,E866/C866)</f>
        <v>1.45219638242894</v>
      </c>
      <c r="G866" s="362">
        <f t="shared" si="16"/>
        <v>2.70192307692308</v>
      </c>
    </row>
    <row r="867" s="130" customFormat="1" ht="23.1" customHeight="1" spans="1:7">
      <c r="A867" s="189" t="s">
        <v>1576</v>
      </c>
      <c r="B867" s="189" t="s">
        <v>1577</v>
      </c>
      <c r="C867" s="160" t="s">
        <v>47</v>
      </c>
      <c r="D867" s="160" t="s">
        <v>47</v>
      </c>
      <c r="E867" s="160" t="s">
        <v>47</v>
      </c>
      <c r="F867" s="361"/>
      <c r="G867" s="362"/>
    </row>
    <row r="868" s="130" customFormat="1" ht="23.1" customHeight="1" spans="1:7">
      <c r="A868" s="189" t="s">
        <v>1578</v>
      </c>
      <c r="B868" s="189" t="s">
        <v>1579</v>
      </c>
      <c r="C868" s="160" t="s">
        <v>47</v>
      </c>
      <c r="D868" s="160" t="s">
        <v>47</v>
      </c>
      <c r="E868" s="160" t="s">
        <v>47</v>
      </c>
      <c r="F868" s="361"/>
      <c r="G868" s="362"/>
    </row>
    <row r="869" s="130" customFormat="1" ht="23.1" customHeight="1" spans="1:7">
      <c r="A869" s="189" t="s">
        <v>1580</v>
      </c>
      <c r="B869" s="189" t="s">
        <v>1581</v>
      </c>
      <c r="C869" s="160">
        <v>85</v>
      </c>
      <c r="D869" s="160" t="s">
        <v>47</v>
      </c>
      <c r="E869" s="160">
        <v>305</v>
      </c>
      <c r="F869" s="361">
        <f>IF(ISERROR(E869/C869),,E869/C869)</f>
        <v>3.58823529411765</v>
      </c>
      <c r="G869" s="362"/>
    </row>
    <row r="870" s="130" customFormat="1" ht="23.1" customHeight="1" spans="1:7">
      <c r="A870" s="189" t="s">
        <v>1582</v>
      </c>
      <c r="B870" s="189" t="s">
        <v>1583</v>
      </c>
      <c r="C870" s="160" t="s">
        <v>47</v>
      </c>
      <c r="D870" s="160" t="s">
        <v>47</v>
      </c>
      <c r="E870" s="160" t="s">
        <v>47</v>
      </c>
      <c r="F870" s="361"/>
      <c r="G870" s="362"/>
    </row>
    <row r="871" s="130" customFormat="1" ht="23.1" customHeight="1" spans="1:7">
      <c r="A871" s="189" t="s">
        <v>1584</v>
      </c>
      <c r="B871" s="189" t="s">
        <v>1585</v>
      </c>
      <c r="C871" s="160" t="s">
        <v>47</v>
      </c>
      <c r="D871" s="160" t="s">
        <v>47</v>
      </c>
      <c r="E871" s="160" t="s">
        <v>47</v>
      </c>
      <c r="F871" s="361"/>
      <c r="G871" s="362"/>
    </row>
    <row r="872" s="130" customFormat="1" ht="23.1" customHeight="1" spans="1:7">
      <c r="A872" s="189" t="s">
        <v>1586</v>
      </c>
      <c r="B872" s="189" t="s">
        <v>1587</v>
      </c>
      <c r="C872" s="160" t="s">
        <v>47</v>
      </c>
      <c r="D872" s="160" t="s">
        <v>47</v>
      </c>
      <c r="E872" s="160" t="s">
        <v>47</v>
      </c>
      <c r="F872" s="361"/>
      <c r="G872" s="362"/>
    </row>
    <row r="873" s="130" customFormat="1" ht="23.1" customHeight="1" spans="1:7">
      <c r="A873" s="189" t="s">
        <v>1588</v>
      </c>
      <c r="B873" s="189" t="s">
        <v>1589</v>
      </c>
      <c r="C873" s="160">
        <v>1992</v>
      </c>
      <c r="D873" s="160">
        <v>377</v>
      </c>
      <c r="E873" s="160">
        <v>505</v>
      </c>
      <c r="F873" s="361">
        <f>IF(ISERROR(E873/C873),,E873/C873)</f>
        <v>0.2535140562249</v>
      </c>
      <c r="G873" s="362">
        <f t="shared" ref="G869:G876" si="17">E873/D873*100%</f>
        <v>1.3395225464191</v>
      </c>
    </row>
    <row r="874" s="130" customFormat="1" ht="23.1" customHeight="1" spans="1:7">
      <c r="A874" s="189" t="s">
        <v>1590</v>
      </c>
      <c r="B874" s="189" t="s">
        <v>1591</v>
      </c>
      <c r="C874" s="160">
        <v>1024</v>
      </c>
      <c r="D874" s="160">
        <v>266</v>
      </c>
      <c r="E874" s="160">
        <v>743</v>
      </c>
      <c r="F874" s="361">
        <f>IF(ISERROR(E874/C874),,E874/C874)</f>
        <v>0.7255859375</v>
      </c>
      <c r="G874" s="362">
        <f t="shared" si="17"/>
        <v>2.79323308270677</v>
      </c>
    </row>
    <row r="875" s="130" customFormat="1" ht="23.1" customHeight="1" spans="1:7">
      <c r="A875" s="157" t="s">
        <v>1592</v>
      </c>
      <c r="B875" s="363" t="s">
        <v>1593</v>
      </c>
      <c r="C875" s="158">
        <f>SUM(C876:C897)</f>
        <v>2545</v>
      </c>
      <c r="D875" s="158">
        <f>SUM(D876:D897)</f>
        <v>2300</v>
      </c>
      <c r="E875" s="158">
        <f>SUM(E876:E897)</f>
        <v>3642</v>
      </c>
      <c r="F875" s="361">
        <f>IF(ISERROR(E875/C875),,E875/C875)</f>
        <v>1.43104125736739</v>
      </c>
      <c r="G875" s="362">
        <f t="shared" si="17"/>
        <v>1.58347826086957</v>
      </c>
    </row>
    <row r="876" s="130" customFormat="1" ht="23.1" customHeight="1" spans="1:7">
      <c r="A876" s="189" t="s">
        <v>1594</v>
      </c>
      <c r="B876" s="189" t="s">
        <v>129</v>
      </c>
      <c r="C876" s="160">
        <v>770</v>
      </c>
      <c r="D876" s="160">
        <v>757</v>
      </c>
      <c r="E876" s="160">
        <v>783</v>
      </c>
      <c r="F876" s="361">
        <f>IF(ISERROR(E876/C876),,E876/C876)</f>
        <v>1.01688311688312</v>
      </c>
      <c r="G876" s="362">
        <f t="shared" si="17"/>
        <v>1.03434610303831</v>
      </c>
    </row>
    <row r="877" s="130" customFormat="1" ht="23.1" customHeight="1" spans="1:7">
      <c r="A877" s="189" t="s">
        <v>1595</v>
      </c>
      <c r="B877" s="189" t="s">
        <v>131</v>
      </c>
      <c r="C877" s="160" t="s">
        <v>47</v>
      </c>
      <c r="D877" s="160" t="s">
        <v>47</v>
      </c>
      <c r="E877" s="160" t="s">
        <v>47</v>
      </c>
      <c r="F877" s="361"/>
      <c r="G877" s="362"/>
    </row>
    <row r="878" s="130" customFormat="1" ht="23.1" customHeight="1" spans="1:7">
      <c r="A878" s="189" t="s">
        <v>1596</v>
      </c>
      <c r="B878" s="189" t="s">
        <v>133</v>
      </c>
      <c r="C878" s="160" t="s">
        <v>47</v>
      </c>
      <c r="D878" s="160" t="s">
        <v>47</v>
      </c>
      <c r="E878" s="160" t="s">
        <v>47</v>
      </c>
      <c r="F878" s="361"/>
      <c r="G878" s="362"/>
    </row>
    <row r="879" s="130" customFormat="1" ht="23.1" customHeight="1" spans="1:7">
      <c r="A879" s="189" t="s">
        <v>1597</v>
      </c>
      <c r="B879" s="189" t="s">
        <v>1598</v>
      </c>
      <c r="C879" s="160" t="s">
        <v>47</v>
      </c>
      <c r="D879" s="160" t="s">
        <v>47</v>
      </c>
      <c r="E879" s="160" t="s">
        <v>47</v>
      </c>
      <c r="F879" s="361"/>
      <c r="G879" s="362"/>
    </row>
    <row r="880" s="130" customFormat="1" ht="23.1" customHeight="1" spans="1:7">
      <c r="A880" s="189" t="s">
        <v>1599</v>
      </c>
      <c r="B880" s="189" t="s">
        <v>1600</v>
      </c>
      <c r="C880" s="160">
        <v>899</v>
      </c>
      <c r="D880" s="160">
        <v>80</v>
      </c>
      <c r="E880" s="160">
        <v>2195</v>
      </c>
      <c r="F880" s="361">
        <f>IF(ISERROR(E880/C880),,E880/C880)</f>
        <v>2.44160177975528</v>
      </c>
      <c r="G880" s="362">
        <f t="shared" ref="G880:G884" si="18">E880/D880*100%</f>
        <v>27.4375</v>
      </c>
    </row>
    <row r="881" s="130" customFormat="1" ht="23.1" customHeight="1" spans="1:7">
      <c r="A881" s="189" t="s">
        <v>1601</v>
      </c>
      <c r="B881" s="189" t="s">
        <v>1602</v>
      </c>
      <c r="C881" s="160" t="s">
        <v>47</v>
      </c>
      <c r="D881" s="160" t="s">
        <v>47</v>
      </c>
      <c r="E881" s="160" t="s">
        <v>47</v>
      </c>
      <c r="F881" s="361"/>
      <c r="G881" s="362"/>
    </row>
    <row r="882" s="130" customFormat="1" ht="23.1" customHeight="1" spans="1:7">
      <c r="A882" s="189" t="s">
        <v>1603</v>
      </c>
      <c r="B882" s="189" t="s">
        <v>1604</v>
      </c>
      <c r="C882" s="160">
        <v>204</v>
      </c>
      <c r="D882" s="160">
        <v>82</v>
      </c>
      <c r="E882" s="160">
        <v>100</v>
      </c>
      <c r="F882" s="361">
        <f>IF(ISERROR(E882/C882),,E882/C882)</f>
        <v>0.490196078431373</v>
      </c>
      <c r="G882" s="362">
        <f t="shared" si="18"/>
        <v>1.21951219512195</v>
      </c>
    </row>
    <row r="883" s="130" customFormat="1" ht="23.1" customHeight="1" spans="1:7">
      <c r="A883" s="189" t="s">
        <v>1605</v>
      </c>
      <c r="B883" s="189" t="s">
        <v>1606</v>
      </c>
      <c r="C883" s="160">
        <v>629</v>
      </c>
      <c r="D883" s="160">
        <v>335</v>
      </c>
      <c r="E883" s="160">
        <v>135</v>
      </c>
      <c r="F883" s="361">
        <f>IF(ISERROR(E883/C883),,E883/C883)</f>
        <v>0.214626391096979</v>
      </c>
      <c r="G883" s="362">
        <f t="shared" si="18"/>
        <v>0.402985074626866</v>
      </c>
    </row>
    <row r="884" s="130" customFormat="1" ht="23.1" customHeight="1" spans="1:7">
      <c r="A884" s="189" t="s">
        <v>1607</v>
      </c>
      <c r="B884" s="189" t="s">
        <v>1608</v>
      </c>
      <c r="C884" s="160">
        <v>8</v>
      </c>
      <c r="D884" s="160">
        <v>1</v>
      </c>
      <c r="E884" s="160">
        <v>7</v>
      </c>
      <c r="F884" s="361">
        <f>IF(ISERROR(E884/C884),,E884/C884)</f>
        <v>0.875</v>
      </c>
      <c r="G884" s="362">
        <f t="shared" si="18"/>
        <v>7</v>
      </c>
    </row>
    <row r="885" s="130" customFormat="1" ht="23.1" customHeight="1" spans="1:7">
      <c r="A885" s="189" t="s">
        <v>1609</v>
      </c>
      <c r="B885" s="189" t="s">
        <v>1610</v>
      </c>
      <c r="C885" s="160" t="s">
        <v>47</v>
      </c>
      <c r="D885" s="160" t="s">
        <v>47</v>
      </c>
      <c r="E885" s="160" t="s">
        <v>47</v>
      </c>
      <c r="F885" s="361"/>
      <c r="G885" s="362"/>
    </row>
    <row r="886" s="130" customFormat="1" ht="23.1" customHeight="1" spans="1:7">
      <c r="A886" s="189" t="s">
        <v>1611</v>
      </c>
      <c r="B886" s="189" t="s">
        <v>1612</v>
      </c>
      <c r="C886" s="160">
        <v>10</v>
      </c>
      <c r="D886" s="160" t="s">
        <v>47</v>
      </c>
      <c r="E886" s="160">
        <v>3</v>
      </c>
      <c r="F886" s="361">
        <f>IF(ISERROR(E886/C886),,E886/C886)</f>
        <v>0.3</v>
      </c>
      <c r="G886" s="362">
        <v>0</v>
      </c>
    </row>
    <row r="887" s="130" customFormat="1" ht="23.1" customHeight="1" spans="1:7">
      <c r="A887" s="189" t="s">
        <v>1613</v>
      </c>
      <c r="B887" s="189" t="s">
        <v>1614</v>
      </c>
      <c r="C887" s="160" t="s">
        <v>47</v>
      </c>
      <c r="D887" s="160" t="s">
        <v>47</v>
      </c>
      <c r="E887" s="160" t="s">
        <v>47</v>
      </c>
      <c r="F887" s="361"/>
      <c r="G887" s="362"/>
    </row>
    <row r="888" s="130" customFormat="1" ht="23.1" customHeight="1" spans="1:7">
      <c r="A888" s="189" t="s">
        <v>1615</v>
      </c>
      <c r="B888" s="189" t="s">
        <v>504</v>
      </c>
      <c r="C888" s="160" t="s">
        <v>47</v>
      </c>
      <c r="D888" s="160" t="s">
        <v>47</v>
      </c>
      <c r="E888" s="160" t="s">
        <v>47</v>
      </c>
      <c r="F888" s="361"/>
      <c r="G888" s="362"/>
    </row>
    <row r="889" s="130" customFormat="1" ht="23.1" customHeight="1" spans="1:7">
      <c r="A889" s="189" t="s">
        <v>1616</v>
      </c>
      <c r="B889" s="189" t="s">
        <v>1617</v>
      </c>
      <c r="C889" s="160" t="s">
        <v>47</v>
      </c>
      <c r="D889" s="160">
        <v>17</v>
      </c>
      <c r="E889" s="160" t="s">
        <v>47</v>
      </c>
      <c r="F889" s="361">
        <f>IF(ISERROR(E889/C889),,E889/C889)</f>
        <v>0</v>
      </c>
      <c r="G889" s="362"/>
    </row>
    <row r="890" s="130" customFormat="1" ht="23.1" customHeight="1" spans="1:7">
      <c r="A890" s="189" t="s">
        <v>1618</v>
      </c>
      <c r="B890" s="189" t="s">
        <v>1619</v>
      </c>
      <c r="C890" s="160" t="s">
        <v>47</v>
      </c>
      <c r="D890" s="160" t="s">
        <v>47</v>
      </c>
      <c r="E890" s="160" t="s">
        <v>47</v>
      </c>
      <c r="F890" s="361"/>
      <c r="G890" s="362"/>
    </row>
    <row r="891" s="130" customFormat="1" ht="23.1" customHeight="1" spans="1:7">
      <c r="A891" s="189" t="s">
        <v>1620</v>
      </c>
      <c r="B891" s="189" t="s">
        <v>1621</v>
      </c>
      <c r="C891" s="160" t="s">
        <v>47</v>
      </c>
      <c r="D891" s="160" t="s">
        <v>47</v>
      </c>
      <c r="E891" s="160" t="s">
        <v>47</v>
      </c>
      <c r="F891" s="361"/>
      <c r="G891" s="362"/>
    </row>
    <row r="892" s="130" customFormat="1" ht="23.1" customHeight="1" spans="1:7">
      <c r="A892" s="189" t="s">
        <v>1622</v>
      </c>
      <c r="B892" s="189" t="s">
        <v>1623</v>
      </c>
      <c r="C892" s="160">
        <v>5</v>
      </c>
      <c r="D892" s="160" t="s">
        <v>47</v>
      </c>
      <c r="E892" s="160" t="s">
        <v>47</v>
      </c>
      <c r="F892" s="361">
        <f>IF(ISERROR(E892/C892),,E892/C892)</f>
        <v>0</v>
      </c>
      <c r="G892" s="362">
        <v>0</v>
      </c>
    </row>
    <row r="893" s="130" customFormat="1" ht="23.1" customHeight="1" spans="1:7">
      <c r="A893" s="189" t="s">
        <v>1624</v>
      </c>
      <c r="B893" s="189" t="s">
        <v>1625</v>
      </c>
      <c r="C893" s="160">
        <v>10</v>
      </c>
      <c r="D893" s="160">
        <v>21</v>
      </c>
      <c r="E893" s="160">
        <v>23</v>
      </c>
      <c r="F893" s="361">
        <f>IF(ISERROR(E893/C893),,E893/C893)</f>
        <v>2.3</v>
      </c>
      <c r="G893" s="362">
        <f t="shared" ref="G893:G899" si="19">E893/D893*100%</f>
        <v>1.0952380952381</v>
      </c>
    </row>
    <row r="894" s="130" customFormat="1" ht="23.1" customHeight="1" spans="1:7">
      <c r="A894" s="189" t="s">
        <v>1626</v>
      </c>
      <c r="B894" s="189" t="s">
        <v>1627</v>
      </c>
      <c r="C894" s="160" t="s">
        <v>47</v>
      </c>
      <c r="D894" s="160" t="s">
        <v>47</v>
      </c>
      <c r="E894" s="160" t="s">
        <v>47</v>
      </c>
      <c r="F894" s="361"/>
      <c r="G894" s="362"/>
    </row>
    <row r="895" s="130" customFormat="1" ht="23.1" customHeight="1" spans="1:7">
      <c r="A895" s="189" t="s">
        <v>1628</v>
      </c>
      <c r="B895" s="189" t="s">
        <v>1563</v>
      </c>
      <c r="C895" s="160" t="s">
        <v>47</v>
      </c>
      <c r="D895" s="160" t="s">
        <v>47</v>
      </c>
      <c r="E895" s="160" t="s">
        <v>47</v>
      </c>
      <c r="F895" s="361"/>
      <c r="G895" s="362"/>
    </row>
    <row r="896" s="130" customFormat="1" ht="23.1" customHeight="1" spans="1:7">
      <c r="A896" s="366" t="s">
        <v>1629</v>
      </c>
      <c r="B896" s="366" t="s">
        <v>1440</v>
      </c>
      <c r="C896" s="173" t="s">
        <v>47</v>
      </c>
      <c r="D896" s="173">
        <v>994</v>
      </c>
      <c r="E896" s="173">
        <v>391</v>
      </c>
      <c r="F896" s="361"/>
      <c r="G896" s="362"/>
    </row>
    <row r="897" s="130" customFormat="1" ht="23.1" customHeight="1" spans="1:7">
      <c r="A897" s="189" t="s">
        <v>1630</v>
      </c>
      <c r="B897" s="189" t="s">
        <v>1631</v>
      </c>
      <c r="C897" s="160">
        <v>10</v>
      </c>
      <c r="D897" s="160">
        <v>13</v>
      </c>
      <c r="E897" s="160">
        <v>5</v>
      </c>
      <c r="F897" s="361">
        <f t="shared" ref="F897:F960" si="20">IF(ISERROR(E897/C897),,E897/C897)</f>
        <v>0.5</v>
      </c>
      <c r="G897" s="362">
        <f t="shared" si="19"/>
        <v>0.384615384615385</v>
      </c>
    </row>
    <row r="898" s="130" customFormat="1" ht="23.1" customHeight="1" spans="1:7">
      <c r="A898" s="157" t="s">
        <v>1632</v>
      </c>
      <c r="B898" s="363" t="s">
        <v>1633</v>
      </c>
      <c r="C898" s="158">
        <f>SUM(C899:C925)</f>
        <v>23197</v>
      </c>
      <c r="D898" s="158">
        <f>SUM(D899:D925)</f>
        <v>24516</v>
      </c>
      <c r="E898" s="158">
        <f>SUM(E899:E925)</f>
        <v>7194</v>
      </c>
      <c r="F898" s="361">
        <f t="shared" si="20"/>
        <v>0.310126309436565</v>
      </c>
      <c r="G898" s="362">
        <f t="shared" si="19"/>
        <v>0.293441018110622</v>
      </c>
    </row>
    <row r="899" s="130" customFormat="1" ht="23.1" customHeight="1" spans="1:7">
      <c r="A899" s="189" t="s">
        <v>1634</v>
      </c>
      <c r="B899" s="189" t="s">
        <v>129</v>
      </c>
      <c r="C899" s="160">
        <v>724</v>
      </c>
      <c r="D899" s="160">
        <v>735</v>
      </c>
      <c r="E899" s="160">
        <v>763</v>
      </c>
      <c r="F899" s="361">
        <f t="shared" si="20"/>
        <v>1.05386740331492</v>
      </c>
      <c r="G899" s="362">
        <f t="shared" si="19"/>
        <v>1.03809523809524</v>
      </c>
    </row>
    <row r="900" s="130" customFormat="1" ht="23.1" customHeight="1" spans="1:7">
      <c r="A900" s="189" t="s">
        <v>1635</v>
      </c>
      <c r="B900" s="189" t="s">
        <v>131</v>
      </c>
      <c r="C900" s="160" t="s">
        <v>47</v>
      </c>
      <c r="D900" s="160" t="s">
        <v>47</v>
      </c>
      <c r="E900" s="160" t="s">
        <v>47</v>
      </c>
      <c r="F900" s="361"/>
      <c r="G900" s="362"/>
    </row>
    <row r="901" s="130" customFormat="1" ht="23.1" customHeight="1" spans="1:7">
      <c r="A901" s="189" t="s">
        <v>1636</v>
      </c>
      <c r="B901" s="189" t="s">
        <v>133</v>
      </c>
      <c r="C901" s="160" t="s">
        <v>47</v>
      </c>
      <c r="D901" s="160" t="s">
        <v>47</v>
      </c>
      <c r="E901" s="160" t="s">
        <v>47</v>
      </c>
      <c r="F901" s="361"/>
      <c r="G901" s="362"/>
    </row>
    <row r="902" s="130" customFormat="1" ht="23.1" customHeight="1" spans="1:7">
      <c r="A902" s="189" t="s">
        <v>1637</v>
      </c>
      <c r="B902" s="189" t="s">
        <v>1638</v>
      </c>
      <c r="C902" s="160" t="s">
        <v>47</v>
      </c>
      <c r="D902" s="160" t="s">
        <v>47</v>
      </c>
      <c r="E902" s="160" t="s">
        <v>47</v>
      </c>
      <c r="F902" s="361"/>
      <c r="G902" s="362"/>
    </row>
    <row r="903" s="130" customFormat="1" ht="23.1" customHeight="1" spans="1:7">
      <c r="A903" s="189" t="s">
        <v>1639</v>
      </c>
      <c r="B903" s="189" t="s">
        <v>1640</v>
      </c>
      <c r="C903" s="160">
        <v>21040</v>
      </c>
      <c r="D903" s="160">
        <v>15</v>
      </c>
      <c r="E903" s="160">
        <v>79</v>
      </c>
      <c r="F903" s="361">
        <f t="shared" si="20"/>
        <v>0.00375475285171103</v>
      </c>
      <c r="G903" s="362">
        <f t="shared" ref="G903:G909" si="21">E903/D903*100%</f>
        <v>5.26666666666667</v>
      </c>
    </row>
    <row r="904" s="130" customFormat="1" ht="23.1" customHeight="1" spans="1:7">
      <c r="A904" s="189" t="s">
        <v>1641</v>
      </c>
      <c r="B904" s="189" t="s">
        <v>1642</v>
      </c>
      <c r="C904" s="160">
        <v>513</v>
      </c>
      <c r="D904" s="160">
        <v>16</v>
      </c>
      <c r="E904" s="160">
        <v>601</v>
      </c>
      <c r="F904" s="361">
        <f t="shared" si="20"/>
        <v>1.17153996101365</v>
      </c>
      <c r="G904" s="362">
        <f t="shared" si="21"/>
        <v>37.5625</v>
      </c>
    </row>
    <row r="905" s="130" customFormat="1" ht="23.1" customHeight="1" spans="1:7">
      <c r="A905" s="189" t="s">
        <v>1643</v>
      </c>
      <c r="B905" s="189" t="s">
        <v>1644</v>
      </c>
      <c r="C905" s="160" t="s">
        <v>47</v>
      </c>
      <c r="D905" s="160" t="s">
        <v>47</v>
      </c>
      <c r="E905" s="160" t="s">
        <v>47</v>
      </c>
      <c r="F905" s="361"/>
      <c r="G905" s="362"/>
    </row>
    <row r="906" s="130" customFormat="1" ht="23.1" customHeight="1" spans="1:7">
      <c r="A906" s="189" t="s">
        <v>1645</v>
      </c>
      <c r="B906" s="189" t="s">
        <v>1646</v>
      </c>
      <c r="C906" s="160" t="s">
        <v>47</v>
      </c>
      <c r="D906" s="160" t="s">
        <v>47</v>
      </c>
      <c r="E906" s="160" t="s">
        <v>47</v>
      </c>
      <c r="F906" s="361"/>
      <c r="G906" s="362"/>
    </row>
    <row r="907" s="130" customFormat="1" ht="23.1" customHeight="1" spans="1:7">
      <c r="A907" s="189" t="s">
        <v>1647</v>
      </c>
      <c r="B907" s="189" t="s">
        <v>1648</v>
      </c>
      <c r="C907" s="160" t="s">
        <v>47</v>
      </c>
      <c r="D907" s="160" t="s">
        <v>47</v>
      </c>
      <c r="E907" s="160" t="s">
        <v>47</v>
      </c>
      <c r="F907" s="361"/>
      <c r="G907" s="362"/>
    </row>
    <row r="908" s="130" customFormat="1" ht="23.1" customHeight="1" spans="1:7">
      <c r="A908" s="189" t="s">
        <v>1649</v>
      </c>
      <c r="B908" s="189" t="s">
        <v>1650</v>
      </c>
      <c r="C908" s="160">
        <v>304</v>
      </c>
      <c r="D908" s="160">
        <v>81</v>
      </c>
      <c r="E908" s="160">
        <v>6</v>
      </c>
      <c r="F908" s="361">
        <f t="shared" si="20"/>
        <v>0.0197368421052632</v>
      </c>
      <c r="G908" s="362">
        <f t="shared" si="21"/>
        <v>0.0740740740740741</v>
      </c>
    </row>
    <row r="909" s="130" customFormat="1" ht="23.1" customHeight="1" spans="1:7">
      <c r="A909" s="189" t="s">
        <v>1651</v>
      </c>
      <c r="B909" s="189" t="s">
        <v>1652</v>
      </c>
      <c r="C909" s="160">
        <v>20</v>
      </c>
      <c r="D909" s="160">
        <v>20</v>
      </c>
      <c r="E909" s="160">
        <v>285</v>
      </c>
      <c r="F909" s="361">
        <f t="shared" si="20"/>
        <v>14.25</v>
      </c>
      <c r="G909" s="362">
        <f t="shared" si="21"/>
        <v>14.25</v>
      </c>
    </row>
    <row r="910" s="130" customFormat="1" ht="23.1" customHeight="1" spans="1:7">
      <c r="A910" s="189" t="s">
        <v>1653</v>
      </c>
      <c r="B910" s="189" t="s">
        <v>1654</v>
      </c>
      <c r="C910" s="160" t="s">
        <v>47</v>
      </c>
      <c r="D910" s="160" t="s">
        <v>47</v>
      </c>
      <c r="E910" s="160" t="s">
        <v>47</v>
      </c>
      <c r="F910" s="361"/>
      <c r="G910" s="362"/>
    </row>
    <row r="911" s="130" customFormat="1" ht="23.1" customHeight="1" spans="1:7">
      <c r="A911" s="189" t="s">
        <v>1655</v>
      </c>
      <c r="B911" s="189" t="s">
        <v>1656</v>
      </c>
      <c r="C911" s="160" t="s">
        <v>47</v>
      </c>
      <c r="D911" s="160" t="s">
        <v>47</v>
      </c>
      <c r="E911" s="160" t="s">
        <v>47</v>
      </c>
      <c r="F911" s="361"/>
      <c r="G911" s="362"/>
    </row>
    <row r="912" s="130" customFormat="1" ht="23.1" customHeight="1" spans="1:7">
      <c r="A912" s="189" t="s">
        <v>1657</v>
      </c>
      <c r="B912" s="189" t="s">
        <v>1658</v>
      </c>
      <c r="C912" s="160">
        <v>22</v>
      </c>
      <c r="D912" s="160">
        <v>12628</v>
      </c>
      <c r="E912" s="160">
        <v>2898</v>
      </c>
      <c r="F912" s="361">
        <f t="shared" si="20"/>
        <v>131.727272727273</v>
      </c>
      <c r="G912" s="362">
        <f t="shared" ref="G912:G914" si="22">E912/D912*100%</f>
        <v>0.229490022172949</v>
      </c>
    </row>
    <row r="913" s="130" customFormat="1" ht="23.1" customHeight="1" spans="1:7">
      <c r="A913" s="189" t="s">
        <v>1659</v>
      </c>
      <c r="B913" s="189" t="s">
        <v>1660</v>
      </c>
      <c r="C913" s="160" t="s">
        <v>47</v>
      </c>
      <c r="D913" s="160" t="s">
        <v>47</v>
      </c>
      <c r="E913" s="160" t="s">
        <v>47</v>
      </c>
      <c r="F913" s="361"/>
      <c r="G913" s="362"/>
    </row>
    <row r="914" s="130" customFormat="1" ht="23.1" customHeight="1" spans="1:7">
      <c r="A914" s="189" t="s">
        <v>1661</v>
      </c>
      <c r="B914" s="189" t="s">
        <v>1662</v>
      </c>
      <c r="C914" s="160">
        <v>72</v>
      </c>
      <c r="D914" s="160">
        <v>8356</v>
      </c>
      <c r="E914" s="160">
        <v>2000</v>
      </c>
      <c r="F914" s="361">
        <f t="shared" si="20"/>
        <v>27.7777777777778</v>
      </c>
      <c r="G914" s="362">
        <f t="shared" si="22"/>
        <v>0.239348970799426</v>
      </c>
    </row>
    <row r="915" s="130" customFormat="1" ht="23.1" customHeight="1" spans="1:7">
      <c r="A915" s="189" t="s">
        <v>1663</v>
      </c>
      <c r="B915" s="189" t="s">
        <v>1664</v>
      </c>
      <c r="C915" s="160" t="s">
        <v>47</v>
      </c>
      <c r="D915" s="160" t="s">
        <v>47</v>
      </c>
      <c r="E915" s="160" t="s">
        <v>47</v>
      </c>
      <c r="F915" s="361"/>
      <c r="G915" s="362"/>
    </row>
    <row r="916" s="130" customFormat="1" ht="23.1" customHeight="1" spans="1:7">
      <c r="A916" s="189" t="s">
        <v>1665</v>
      </c>
      <c r="B916" s="189" t="s">
        <v>1666</v>
      </c>
      <c r="C916" s="160" t="s">
        <v>47</v>
      </c>
      <c r="D916" s="160" t="s">
        <v>47</v>
      </c>
      <c r="E916" s="160" t="s">
        <v>47</v>
      </c>
      <c r="F916" s="361"/>
      <c r="G916" s="362"/>
    </row>
    <row r="917" s="130" customFormat="1" ht="23.1" customHeight="1" spans="1:7">
      <c r="A917" s="189" t="s">
        <v>1667</v>
      </c>
      <c r="B917" s="189" t="s">
        <v>1668</v>
      </c>
      <c r="C917" s="160" t="s">
        <v>47</v>
      </c>
      <c r="D917" s="160">
        <v>1904</v>
      </c>
      <c r="E917" s="160">
        <v>327</v>
      </c>
      <c r="F917" s="361">
        <f t="shared" si="20"/>
        <v>0</v>
      </c>
      <c r="G917" s="362">
        <f>E917/D917*100%</f>
        <v>0.171743697478992</v>
      </c>
    </row>
    <row r="918" s="130" customFormat="1" ht="23.1" customHeight="1" spans="1:7">
      <c r="A918" s="189" t="s">
        <v>1669</v>
      </c>
      <c r="B918" s="189" t="s">
        <v>1670</v>
      </c>
      <c r="C918" s="160">
        <v>480</v>
      </c>
      <c r="D918" s="160">
        <v>57</v>
      </c>
      <c r="E918" s="160">
        <v>70</v>
      </c>
      <c r="F918" s="361">
        <f t="shared" si="20"/>
        <v>0.145833333333333</v>
      </c>
      <c r="G918" s="362">
        <f>E918/D918*100%</f>
        <v>1.2280701754386</v>
      </c>
    </row>
    <row r="919" s="130" customFormat="1" ht="23.1" customHeight="1" spans="1:7">
      <c r="A919" s="189" t="s">
        <v>1671</v>
      </c>
      <c r="B919" s="189" t="s">
        <v>1672</v>
      </c>
      <c r="C919" s="160" t="s">
        <v>47</v>
      </c>
      <c r="D919" s="160" t="s">
        <v>47</v>
      </c>
      <c r="E919" s="160" t="s">
        <v>47</v>
      </c>
      <c r="F919" s="361"/>
      <c r="G919" s="362"/>
    </row>
    <row r="920" s="130" customFormat="1" ht="23.1" customHeight="1" spans="1:7">
      <c r="A920" s="189" t="s">
        <v>1673</v>
      </c>
      <c r="B920" s="189" t="s">
        <v>1619</v>
      </c>
      <c r="C920" s="160" t="s">
        <v>47</v>
      </c>
      <c r="D920" s="160" t="s">
        <v>47</v>
      </c>
      <c r="E920" s="160" t="s">
        <v>47</v>
      </c>
      <c r="F920" s="361"/>
      <c r="G920" s="362"/>
    </row>
    <row r="921" s="130" customFormat="1" ht="23.1" customHeight="1" spans="1:7">
      <c r="A921" s="189" t="s">
        <v>1674</v>
      </c>
      <c r="B921" s="189" t="s">
        <v>1675</v>
      </c>
      <c r="C921" s="160" t="s">
        <v>47</v>
      </c>
      <c r="D921" s="160">
        <v>206</v>
      </c>
      <c r="E921" s="160" t="s">
        <v>47</v>
      </c>
      <c r="F921" s="361">
        <f t="shared" si="20"/>
        <v>0</v>
      </c>
      <c r="G921" s="362">
        <v>0</v>
      </c>
    </row>
    <row r="922" s="130" customFormat="1" ht="23.1" customHeight="1" spans="1:7">
      <c r="A922" s="189" t="s">
        <v>1676</v>
      </c>
      <c r="B922" s="189" t="s">
        <v>1677</v>
      </c>
      <c r="C922" s="160" t="s">
        <v>47</v>
      </c>
      <c r="D922" s="160" t="s">
        <v>47</v>
      </c>
      <c r="E922" s="160" t="s">
        <v>47</v>
      </c>
      <c r="F922" s="361"/>
      <c r="G922" s="362"/>
    </row>
    <row r="923" s="130" customFormat="1" ht="23.1" customHeight="1" spans="1:7">
      <c r="A923" s="189" t="s">
        <v>1678</v>
      </c>
      <c r="B923" s="189" t="s">
        <v>1679</v>
      </c>
      <c r="C923" s="160" t="s">
        <v>47</v>
      </c>
      <c r="D923" s="160" t="s">
        <v>47</v>
      </c>
      <c r="E923" s="160" t="s">
        <v>47</v>
      </c>
      <c r="F923" s="361"/>
      <c r="G923" s="362"/>
    </row>
    <row r="924" s="130" customFormat="1" ht="23.1" customHeight="1" spans="1:7">
      <c r="A924" s="189" t="s">
        <v>1680</v>
      </c>
      <c r="B924" s="189" t="s">
        <v>1681</v>
      </c>
      <c r="C924" s="160" t="s">
        <v>47</v>
      </c>
      <c r="D924" s="160" t="s">
        <v>47</v>
      </c>
      <c r="E924" s="160" t="s">
        <v>47</v>
      </c>
      <c r="F924" s="361"/>
      <c r="G924" s="362"/>
    </row>
    <row r="925" s="130" customFormat="1" ht="23.1" customHeight="1" spans="1:7">
      <c r="A925" s="189" t="s">
        <v>1682</v>
      </c>
      <c r="B925" s="189" t="s">
        <v>1683</v>
      </c>
      <c r="C925" s="160">
        <v>22</v>
      </c>
      <c r="D925" s="160">
        <v>498</v>
      </c>
      <c r="E925" s="160">
        <v>165</v>
      </c>
      <c r="F925" s="361">
        <f t="shared" si="20"/>
        <v>7.5</v>
      </c>
      <c r="G925" s="362">
        <f t="shared" ref="G925:G928" si="23">E925/D925*100%</f>
        <v>0.331325301204819</v>
      </c>
    </row>
    <row r="926" s="130" customFormat="1" ht="23.1" customHeight="1" spans="1:7">
      <c r="A926" s="157" t="s">
        <v>1684</v>
      </c>
      <c r="B926" s="363" t="s">
        <v>1685</v>
      </c>
      <c r="C926" s="158">
        <f>SUM(C927:C932)</f>
        <v>9188</v>
      </c>
      <c r="D926" s="158">
        <f>SUM(D927:D932)</f>
        <v>10518</v>
      </c>
      <c r="E926" s="158">
        <f>SUM(E927:E932)</f>
        <v>8013</v>
      </c>
      <c r="F926" s="361">
        <f t="shared" si="20"/>
        <v>0.872115803221593</v>
      </c>
      <c r="G926" s="362">
        <f t="shared" si="23"/>
        <v>0.761836851112379</v>
      </c>
    </row>
    <row r="927" s="130" customFormat="1" ht="23.1" customHeight="1" spans="1:7">
      <c r="A927" s="189" t="s">
        <v>1686</v>
      </c>
      <c r="B927" s="189" t="s">
        <v>1687</v>
      </c>
      <c r="C927" s="160" t="s">
        <v>47</v>
      </c>
      <c r="D927" s="160">
        <v>30</v>
      </c>
      <c r="E927" s="160">
        <v>290</v>
      </c>
      <c r="F927" s="361">
        <f t="shared" si="20"/>
        <v>0</v>
      </c>
      <c r="G927" s="362">
        <f t="shared" si="23"/>
        <v>9.66666666666667</v>
      </c>
    </row>
    <row r="928" s="130" customFormat="1" ht="23.1" customHeight="1" spans="1:7">
      <c r="A928" s="189" t="s">
        <v>1688</v>
      </c>
      <c r="B928" s="189" t="s">
        <v>1689</v>
      </c>
      <c r="C928" s="160">
        <v>8590</v>
      </c>
      <c r="D928" s="160">
        <v>9824</v>
      </c>
      <c r="E928" s="160">
        <v>7723</v>
      </c>
      <c r="F928" s="361">
        <f t="shared" si="20"/>
        <v>0.89906868451688</v>
      </c>
      <c r="G928" s="362">
        <f t="shared" si="23"/>
        <v>0.786135993485342</v>
      </c>
    </row>
    <row r="929" s="130" customFormat="1" ht="23.1" customHeight="1" spans="1:7">
      <c r="A929" s="189" t="s">
        <v>1690</v>
      </c>
      <c r="B929" s="189" t="s">
        <v>1691</v>
      </c>
      <c r="C929" s="160" t="s">
        <v>47</v>
      </c>
      <c r="D929" s="160" t="s">
        <v>47</v>
      </c>
      <c r="E929" s="160" t="s">
        <v>47</v>
      </c>
      <c r="F929" s="361"/>
      <c r="G929" s="362"/>
    </row>
    <row r="930" s="130" customFormat="1" ht="23.1" customHeight="1" spans="1:7">
      <c r="A930" s="189" t="s">
        <v>1692</v>
      </c>
      <c r="B930" s="189" t="s">
        <v>1693</v>
      </c>
      <c r="C930" s="160" t="s">
        <v>47</v>
      </c>
      <c r="D930" s="160" t="s">
        <v>47</v>
      </c>
      <c r="E930" s="160" t="s">
        <v>47</v>
      </c>
      <c r="F930" s="361"/>
      <c r="G930" s="362"/>
    </row>
    <row r="931" s="130" customFormat="1" ht="23.1" customHeight="1" spans="1:7">
      <c r="A931" s="189" t="s">
        <v>1694</v>
      </c>
      <c r="B931" s="189" t="s">
        <v>1695</v>
      </c>
      <c r="C931" s="160" t="s">
        <v>47</v>
      </c>
      <c r="D931" s="160" t="s">
        <v>47</v>
      </c>
      <c r="E931" s="160" t="s">
        <v>47</v>
      </c>
      <c r="F931" s="361"/>
      <c r="G931" s="362"/>
    </row>
    <row r="932" s="130" customFormat="1" ht="23.1" customHeight="1" spans="1:7">
      <c r="A932" s="189" t="s">
        <v>1696</v>
      </c>
      <c r="B932" s="189" t="s">
        <v>1697</v>
      </c>
      <c r="C932" s="160">
        <v>598</v>
      </c>
      <c r="D932" s="160">
        <v>664</v>
      </c>
      <c r="E932" s="160" t="s">
        <v>47</v>
      </c>
      <c r="F932" s="361">
        <f t="shared" si="20"/>
        <v>0</v>
      </c>
      <c r="G932" s="362"/>
    </row>
    <row r="933" s="130" customFormat="1" ht="23.1" customHeight="1" spans="1:7">
      <c r="A933" s="157" t="s">
        <v>1698</v>
      </c>
      <c r="B933" s="363" t="s">
        <v>1699</v>
      </c>
      <c r="C933" s="158">
        <f>SUM(C934:C938)</f>
        <v>4724</v>
      </c>
      <c r="D933" s="158">
        <f>SUM(D934:D938)</f>
        <v>3586</v>
      </c>
      <c r="E933" s="158">
        <f>SUM(E934:E938)</f>
        <v>6350</v>
      </c>
      <c r="F933" s="361">
        <f t="shared" si="20"/>
        <v>1.34419983065199</v>
      </c>
      <c r="G933" s="362">
        <f t="shared" ref="G932:G935" si="24">E933/D933*100%</f>
        <v>1.77077523703291</v>
      </c>
    </row>
    <row r="934" s="130" customFormat="1" ht="23.1" customHeight="1" spans="1:7">
      <c r="A934" s="189" t="s">
        <v>1700</v>
      </c>
      <c r="B934" s="189" t="s">
        <v>1701</v>
      </c>
      <c r="C934" s="160">
        <v>908</v>
      </c>
      <c r="D934" s="160">
        <v>198</v>
      </c>
      <c r="E934" s="160">
        <v>946</v>
      </c>
      <c r="F934" s="361">
        <f t="shared" si="20"/>
        <v>1.04185022026432</v>
      </c>
      <c r="G934" s="362">
        <f t="shared" si="24"/>
        <v>4.77777777777778</v>
      </c>
    </row>
    <row r="935" s="130" customFormat="1" ht="23.1" customHeight="1" spans="1:7">
      <c r="A935" s="189" t="s">
        <v>1702</v>
      </c>
      <c r="B935" s="189" t="s">
        <v>1703</v>
      </c>
      <c r="C935" s="160">
        <v>3756</v>
      </c>
      <c r="D935" s="160">
        <v>3372</v>
      </c>
      <c r="E935" s="160">
        <v>5404</v>
      </c>
      <c r="F935" s="361">
        <f t="shared" si="20"/>
        <v>1.43876464323749</v>
      </c>
      <c r="G935" s="362">
        <f t="shared" si="24"/>
        <v>1.60260972716489</v>
      </c>
    </row>
    <row r="936" s="130" customFormat="1" ht="23.1" customHeight="1" spans="1:7">
      <c r="A936" s="189" t="s">
        <v>1704</v>
      </c>
      <c r="B936" s="189" t="s">
        <v>1705</v>
      </c>
      <c r="C936" s="160">
        <v>60</v>
      </c>
      <c r="D936" s="160" t="s">
        <v>47</v>
      </c>
      <c r="E936" s="160" t="s">
        <v>47</v>
      </c>
      <c r="F936" s="361">
        <f t="shared" si="20"/>
        <v>0</v>
      </c>
      <c r="G936" s="362">
        <v>0</v>
      </c>
    </row>
    <row r="937" s="130" customFormat="1" ht="23.1" customHeight="1" spans="1:7">
      <c r="A937" s="189" t="s">
        <v>1706</v>
      </c>
      <c r="B937" s="189" t="s">
        <v>1707</v>
      </c>
      <c r="C937" s="160" t="s">
        <v>47</v>
      </c>
      <c r="D937" s="160" t="s">
        <v>47</v>
      </c>
      <c r="E937" s="160" t="s">
        <v>47</v>
      </c>
      <c r="F937" s="361"/>
      <c r="G937" s="362"/>
    </row>
    <row r="938" s="130" customFormat="1" ht="23.1" customHeight="1" spans="1:7">
      <c r="A938" s="189" t="s">
        <v>1708</v>
      </c>
      <c r="B938" s="189" t="s">
        <v>1709</v>
      </c>
      <c r="C938" s="160" t="s">
        <v>47</v>
      </c>
      <c r="D938" s="160">
        <v>16</v>
      </c>
      <c r="E938" s="160" t="s">
        <v>47</v>
      </c>
      <c r="F938" s="361">
        <f t="shared" si="20"/>
        <v>0</v>
      </c>
      <c r="G938" s="362">
        <v>0</v>
      </c>
    </row>
    <row r="939" s="130" customFormat="1" ht="23.1" customHeight="1" spans="1:7">
      <c r="A939" s="157" t="s">
        <v>1710</v>
      </c>
      <c r="B939" s="363" t="s">
        <v>1711</v>
      </c>
      <c r="C939" s="158">
        <f>SUM(C940:C944)</f>
        <v>576</v>
      </c>
      <c r="D939" s="158">
        <f>SUM(D940:D944)</f>
        <v>475</v>
      </c>
      <c r="E939" s="158">
        <f>SUM(E940:E944)</f>
        <v>230</v>
      </c>
      <c r="F939" s="361">
        <f t="shared" si="20"/>
        <v>0.399305555555556</v>
      </c>
      <c r="G939" s="362">
        <f t="shared" ref="G939:G942" si="25">E939/D939*100%</f>
        <v>0.484210526315789</v>
      </c>
    </row>
    <row r="940" s="130" customFormat="1" ht="23.1" customHeight="1" spans="1:7">
      <c r="A940" s="189" t="s">
        <v>1712</v>
      </c>
      <c r="B940" s="189" t="s">
        <v>1713</v>
      </c>
      <c r="C940" s="160" t="s">
        <v>47</v>
      </c>
      <c r="D940" s="160" t="s">
        <v>47</v>
      </c>
      <c r="E940" s="160" t="s">
        <v>47</v>
      </c>
      <c r="F940" s="361"/>
      <c r="G940" s="362"/>
    </row>
    <row r="941" s="130" customFormat="1" ht="23.1" customHeight="1" spans="1:7">
      <c r="A941" s="189" t="s">
        <v>1714</v>
      </c>
      <c r="B941" s="189" t="s">
        <v>1715</v>
      </c>
      <c r="C941" s="160">
        <v>250</v>
      </c>
      <c r="D941" s="160">
        <v>430</v>
      </c>
      <c r="E941" s="160">
        <v>230</v>
      </c>
      <c r="F941" s="361">
        <f t="shared" si="20"/>
        <v>0.92</v>
      </c>
      <c r="G941" s="362">
        <f t="shared" si="25"/>
        <v>0.534883720930233</v>
      </c>
    </row>
    <row r="942" s="130" customFormat="1" ht="23.1" customHeight="1" spans="1:7">
      <c r="A942" s="189" t="s">
        <v>1716</v>
      </c>
      <c r="B942" s="189" t="s">
        <v>1717</v>
      </c>
      <c r="C942" s="160">
        <v>118</v>
      </c>
      <c r="D942" s="160">
        <v>13</v>
      </c>
      <c r="E942" s="160" t="s">
        <v>47</v>
      </c>
      <c r="F942" s="361">
        <f t="shared" si="20"/>
        <v>0</v>
      </c>
      <c r="G942" s="362"/>
    </row>
    <row r="943" s="130" customFormat="1" ht="23.1" customHeight="1" spans="1:7">
      <c r="A943" s="189" t="s">
        <v>1718</v>
      </c>
      <c r="B943" s="189" t="s">
        <v>1719</v>
      </c>
      <c r="C943" s="160" t="s">
        <v>47</v>
      </c>
      <c r="D943" s="160" t="s">
        <v>47</v>
      </c>
      <c r="E943" s="160" t="s">
        <v>47</v>
      </c>
      <c r="F943" s="361"/>
      <c r="G943" s="362"/>
    </row>
    <row r="944" s="130" customFormat="1" ht="23.1" customHeight="1" spans="1:7">
      <c r="A944" s="189" t="s">
        <v>1720</v>
      </c>
      <c r="B944" s="189" t="s">
        <v>1721</v>
      </c>
      <c r="C944" s="160">
        <v>208</v>
      </c>
      <c r="D944" s="160">
        <v>32</v>
      </c>
      <c r="E944" s="160" t="s">
        <v>47</v>
      </c>
      <c r="F944" s="361">
        <f t="shared" si="20"/>
        <v>0</v>
      </c>
      <c r="G944" s="362"/>
    </row>
    <row r="945" s="130" customFormat="1" ht="23.1" customHeight="1" spans="1:7">
      <c r="A945" s="157" t="s">
        <v>1722</v>
      </c>
      <c r="B945" s="363" t="s">
        <v>1723</v>
      </c>
      <c r="C945" s="158">
        <f>SUM(C946:C947)</f>
        <v>0</v>
      </c>
      <c r="D945" s="158">
        <f>SUM(D946:D947)</f>
        <v>0</v>
      </c>
      <c r="E945" s="158">
        <f>SUM(E946:E947)</f>
        <v>0</v>
      </c>
      <c r="F945" s="361">
        <f t="shared" si="20"/>
        <v>0</v>
      </c>
      <c r="G945" s="362">
        <v>0</v>
      </c>
    </row>
    <row r="946" s="130" customFormat="1" ht="23.1" customHeight="1" spans="1:7">
      <c r="A946" s="189" t="s">
        <v>1724</v>
      </c>
      <c r="B946" s="189" t="s">
        <v>1725</v>
      </c>
      <c r="C946" s="160"/>
      <c r="D946" s="160"/>
      <c r="E946" s="160"/>
      <c r="F946" s="361"/>
      <c r="G946" s="362"/>
    </row>
    <row r="947" s="130" customFormat="1" ht="23.1" customHeight="1" spans="1:7">
      <c r="A947" s="189" t="s">
        <v>1726</v>
      </c>
      <c r="B947" s="189" t="s">
        <v>1727</v>
      </c>
      <c r="C947" s="160"/>
      <c r="D947" s="160"/>
      <c r="E947" s="160"/>
      <c r="F947" s="361"/>
      <c r="G947" s="362"/>
    </row>
    <row r="948" s="130" customFormat="1" ht="23.1" customHeight="1" spans="1:7">
      <c r="A948" s="157" t="s">
        <v>1728</v>
      </c>
      <c r="B948" s="363" t="s">
        <v>1729</v>
      </c>
      <c r="C948" s="158">
        <f>SUM(C949:C950)</f>
        <v>1881</v>
      </c>
      <c r="D948" s="158">
        <f>SUM(D949:D950)</f>
        <v>359</v>
      </c>
      <c r="E948" s="158">
        <f>SUM(E949:E950)</f>
        <v>137</v>
      </c>
      <c r="F948" s="361">
        <f t="shared" si="20"/>
        <v>0.0728335991493886</v>
      </c>
      <c r="G948" s="362">
        <f t="shared" ref="G948:G953" si="26">E948/D948*100%</f>
        <v>0.381615598885794</v>
      </c>
    </row>
    <row r="949" s="130" customFormat="1" ht="23.1" customHeight="1" spans="1:7">
      <c r="A949" s="189" t="s">
        <v>1730</v>
      </c>
      <c r="B949" s="189" t="s">
        <v>1731</v>
      </c>
      <c r="C949" s="160" t="s">
        <v>47</v>
      </c>
      <c r="D949" s="160" t="s">
        <v>47</v>
      </c>
      <c r="E949" s="160" t="s">
        <v>47</v>
      </c>
      <c r="F949" s="361"/>
      <c r="G949" s="362"/>
    </row>
    <row r="950" s="130" customFormat="1" ht="23.1" customHeight="1" spans="1:7">
      <c r="A950" s="189" t="s">
        <v>1732</v>
      </c>
      <c r="B950" s="189" t="s">
        <v>1729</v>
      </c>
      <c r="C950" s="160">
        <v>1881</v>
      </c>
      <c r="D950" s="160">
        <v>359</v>
      </c>
      <c r="E950" s="160">
        <v>137</v>
      </c>
      <c r="F950" s="361">
        <f t="shared" si="20"/>
        <v>0.0728335991493886</v>
      </c>
      <c r="G950" s="362">
        <f t="shared" si="26"/>
        <v>0.381615598885794</v>
      </c>
    </row>
    <row r="951" s="130" customFormat="1" ht="23.1" customHeight="1" spans="1:7">
      <c r="A951" s="157" t="s">
        <v>1733</v>
      </c>
      <c r="B951" s="157" t="s">
        <v>1734</v>
      </c>
      <c r="C951" s="158">
        <f>SUM(C952,,C973,C983,C993,C1000,C1005)</f>
        <v>1040</v>
      </c>
      <c r="D951" s="158">
        <f>SUM(D952,,D973,D983,D993,D1000,D1005)</f>
        <v>2268</v>
      </c>
      <c r="E951" s="158">
        <f>SUM(E952,,E973,E983,E993,E1000,E1005)</f>
        <v>1112</v>
      </c>
      <c r="F951" s="361">
        <f t="shared" si="20"/>
        <v>1.06923076923077</v>
      </c>
      <c r="G951" s="362">
        <f t="shared" si="26"/>
        <v>0.490299823633157</v>
      </c>
    </row>
    <row r="952" s="130" customFormat="1" ht="23.1" customHeight="1" spans="1:7">
      <c r="A952" s="157" t="s">
        <v>1735</v>
      </c>
      <c r="B952" s="363" t="s">
        <v>1736</v>
      </c>
      <c r="C952" s="158">
        <f>SUM(C953:C972)</f>
        <v>1037</v>
      </c>
      <c r="D952" s="158">
        <f>SUM(D953:D972)</f>
        <v>2252</v>
      </c>
      <c r="E952" s="158">
        <f>SUM(E953:E972)</f>
        <v>1112</v>
      </c>
      <c r="F952" s="361">
        <f t="shared" si="20"/>
        <v>1.07232401157184</v>
      </c>
      <c r="G952" s="362">
        <f t="shared" si="26"/>
        <v>0.493783303730018</v>
      </c>
    </row>
    <row r="953" s="130" customFormat="1" ht="23.1" customHeight="1" spans="1:7">
      <c r="A953" s="189" t="s">
        <v>1737</v>
      </c>
      <c r="B953" s="189" t="s">
        <v>129</v>
      </c>
      <c r="C953" s="160">
        <v>671</v>
      </c>
      <c r="D953" s="160">
        <v>708</v>
      </c>
      <c r="E953" s="160">
        <v>747</v>
      </c>
      <c r="F953" s="361">
        <f t="shared" si="20"/>
        <v>1.11326378539493</v>
      </c>
      <c r="G953" s="362">
        <f t="shared" si="26"/>
        <v>1.05508474576271</v>
      </c>
    </row>
    <row r="954" s="130" customFormat="1" ht="23.1" customHeight="1" spans="1:7">
      <c r="A954" s="189" t="s">
        <v>1738</v>
      </c>
      <c r="B954" s="189" t="s">
        <v>131</v>
      </c>
      <c r="C954" s="160" t="s">
        <v>47</v>
      </c>
      <c r="D954" s="160" t="s">
        <v>47</v>
      </c>
      <c r="E954" s="160" t="s">
        <v>47</v>
      </c>
      <c r="F954" s="361"/>
      <c r="G954" s="362"/>
    </row>
    <row r="955" s="130" customFormat="1" ht="23.1" customHeight="1" spans="1:7">
      <c r="A955" s="189" t="s">
        <v>1739</v>
      </c>
      <c r="B955" s="189" t="s">
        <v>133</v>
      </c>
      <c r="C955" s="160" t="s">
        <v>47</v>
      </c>
      <c r="D955" s="160" t="s">
        <v>47</v>
      </c>
      <c r="E955" s="160" t="s">
        <v>47</v>
      </c>
      <c r="F955" s="361"/>
      <c r="G955" s="362"/>
    </row>
    <row r="956" s="130" customFormat="1" ht="23.1" customHeight="1" spans="1:7">
      <c r="A956" s="189" t="s">
        <v>1740</v>
      </c>
      <c r="B956" s="189" t="s">
        <v>1741</v>
      </c>
      <c r="C956" s="160" t="s">
        <v>47</v>
      </c>
      <c r="D956" s="160">
        <v>1026</v>
      </c>
      <c r="E956" s="160" t="s">
        <v>47</v>
      </c>
      <c r="F956" s="361">
        <f t="shared" si="20"/>
        <v>0</v>
      </c>
      <c r="G956" s="362"/>
    </row>
    <row r="957" s="130" customFormat="1" ht="23.1" customHeight="1" spans="1:7">
      <c r="A957" s="189" t="s">
        <v>1742</v>
      </c>
      <c r="B957" s="189" t="s">
        <v>1743</v>
      </c>
      <c r="C957" s="160">
        <v>350</v>
      </c>
      <c r="D957" s="160" t="s">
        <v>47</v>
      </c>
      <c r="E957" s="160">
        <v>350</v>
      </c>
      <c r="F957" s="361">
        <f t="shared" si="20"/>
        <v>1</v>
      </c>
      <c r="G957" s="362"/>
    </row>
    <row r="958" s="130" customFormat="1" ht="23.1" customHeight="1" spans="1:7">
      <c r="A958" s="189" t="s">
        <v>1744</v>
      </c>
      <c r="B958" s="189" t="s">
        <v>1745</v>
      </c>
      <c r="C958" s="160" t="s">
        <v>47</v>
      </c>
      <c r="D958" s="160" t="s">
        <v>47</v>
      </c>
      <c r="E958" s="160" t="s">
        <v>47</v>
      </c>
      <c r="F958" s="361"/>
      <c r="G958" s="362"/>
    </row>
    <row r="959" s="130" customFormat="1" ht="23.1" customHeight="1" spans="1:7">
      <c r="A959" s="189" t="s">
        <v>1746</v>
      </c>
      <c r="B959" s="189" t="s">
        <v>1747</v>
      </c>
      <c r="C959" s="160">
        <v>6</v>
      </c>
      <c r="D959" s="160">
        <v>6</v>
      </c>
      <c r="E959" s="160">
        <v>1</v>
      </c>
      <c r="F959" s="361">
        <f t="shared" si="20"/>
        <v>0.166666666666667</v>
      </c>
      <c r="G959" s="362">
        <f>E959/D959*100%</f>
        <v>0.166666666666667</v>
      </c>
    </row>
    <row r="960" s="130" customFormat="1" ht="23.1" customHeight="1" spans="1:7">
      <c r="A960" s="189" t="s">
        <v>1748</v>
      </c>
      <c r="B960" s="189" t="s">
        <v>1749</v>
      </c>
      <c r="C960" s="160" t="s">
        <v>47</v>
      </c>
      <c r="D960" s="160" t="s">
        <v>47</v>
      </c>
      <c r="E960" s="160">
        <v>1</v>
      </c>
      <c r="F960" s="361">
        <f t="shared" si="20"/>
        <v>0</v>
      </c>
      <c r="G960" s="362"/>
    </row>
    <row r="961" s="130" customFormat="1" ht="23.1" customHeight="1" spans="1:7">
      <c r="A961" s="189" t="s">
        <v>1750</v>
      </c>
      <c r="B961" s="189" t="s">
        <v>1751</v>
      </c>
      <c r="C961" s="160" t="s">
        <v>47</v>
      </c>
      <c r="D961" s="160" t="s">
        <v>47</v>
      </c>
      <c r="E961" s="160" t="s">
        <v>47</v>
      </c>
      <c r="F961" s="361"/>
      <c r="G961" s="362"/>
    </row>
    <row r="962" s="130" customFormat="1" ht="23.1" customHeight="1" spans="1:7">
      <c r="A962" s="189" t="s">
        <v>1752</v>
      </c>
      <c r="B962" s="189" t="s">
        <v>1753</v>
      </c>
      <c r="C962" s="160" t="s">
        <v>47</v>
      </c>
      <c r="D962" s="160" t="s">
        <v>47</v>
      </c>
      <c r="E962" s="160" t="s">
        <v>47</v>
      </c>
      <c r="F962" s="361"/>
      <c r="G962" s="362"/>
    </row>
    <row r="963" s="130" customFormat="1" ht="23.1" customHeight="1" spans="1:7">
      <c r="A963" s="189" t="s">
        <v>1754</v>
      </c>
      <c r="B963" s="189" t="s">
        <v>1755</v>
      </c>
      <c r="C963" s="160" t="s">
        <v>47</v>
      </c>
      <c r="D963" s="160" t="s">
        <v>47</v>
      </c>
      <c r="E963" s="160" t="s">
        <v>47</v>
      </c>
      <c r="F963" s="361"/>
      <c r="G963" s="362"/>
    </row>
    <row r="964" s="130" customFormat="1" ht="23.1" customHeight="1" spans="1:7">
      <c r="A964" s="189" t="s">
        <v>1756</v>
      </c>
      <c r="B964" s="189" t="s">
        <v>1757</v>
      </c>
      <c r="C964" s="160" t="s">
        <v>47</v>
      </c>
      <c r="D964" s="160" t="s">
        <v>47</v>
      </c>
      <c r="E964" s="160" t="s">
        <v>47</v>
      </c>
      <c r="F964" s="361"/>
      <c r="G964" s="362"/>
    </row>
    <row r="965" s="130" customFormat="1" ht="23.1" customHeight="1" spans="1:7">
      <c r="A965" s="189" t="s">
        <v>1758</v>
      </c>
      <c r="B965" s="189" t="s">
        <v>1759</v>
      </c>
      <c r="C965" s="160" t="s">
        <v>47</v>
      </c>
      <c r="D965" s="160" t="s">
        <v>47</v>
      </c>
      <c r="E965" s="160" t="s">
        <v>47</v>
      </c>
      <c r="F965" s="361"/>
      <c r="G965" s="362"/>
    </row>
    <row r="966" s="130" customFormat="1" ht="23.1" customHeight="1" spans="1:7">
      <c r="A966" s="189" t="s">
        <v>1760</v>
      </c>
      <c r="B966" s="189" t="s">
        <v>1761</v>
      </c>
      <c r="C966" s="160" t="s">
        <v>47</v>
      </c>
      <c r="D966" s="160" t="s">
        <v>47</v>
      </c>
      <c r="E966" s="160" t="s">
        <v>47</v>
      </c>
      <c r="F966" s="361"/>
      <c r="G966" s="362"/>
    </row>
    <row r="967" s="130" customFormat="1" ht="23.1" customHeight="1" spans="1:7">
      <c r="A967" s="189" t="s">
        <v>1762</v>
      </c>
      <c r="B967" s="189" t="s">
        <v>1763</v>
      </c>
      <c r="C967" s="160" t="s">
        <v>47</v>
      </c>
      <c r="D967" s="160" t="s">
        <v>47</v>
      </c>
      <c r="E967" s="160" t="s">
        <v>47</v>
      </c>
      <c r="F967" s="361"/>
      <c r="G967" s="362"/>
    </row>
    <row r="968" s="130" customFormat="1" ht="23.1" customHeight="1" spans="1:7">
      <c r="A968" s="189" t="s">
        <v>1764</v>
      </c>
      <c r="B968" s="189" t="s">
        <v>1765</v>
      </c>
      <c r="C968" s="160" t="s">
        <v>47</v>
      </c>
      <c r="D968" s="160" t="s">
        <v>47</v>
      </c>
      <c r="E968" s="160" t="s">
        <v>47</v>
      </c>
      <c r="F968" s="361"/>
      <c r="G968" s="362"/>
    </row>
    <row r="969" s="130" customFormat="1" ht="23.1" customHeight="1" spans="1:7">
      <c r="A969" s="189" t="s">
        <v>1766</v>
      </c>
      <c r="B969" s="189" t="s">
        <v>1767</v>
      </c>
      <c r="C969" s="160" t="s">
        <v>47</v>
      </c>
      <c r="D969" s="160" t="s">
        <v>47</v>
      </c>
      <c r="E969" s="160" t="s">
        <v>47</v>
      </c>
      <c r="F969" s="361"/>
      <c r="G969" s="362"/>
    </row>
    <row r="970" s="130" customFormat="1" ht="23.1" customHeight="1" spans="1:7">
      <c r="A970" s="189" t="s">
        <v>1768</v>
      </c>
      <c r="B970" s="189" t="s">
        <v>1769</v>
      </c>
      <c r="C970" s="160" t="s">
        <v>47</v>
      </c>
      <c r="D970" s="160" t="s">
        <v>47</v>
      </c>
      <c r="E970" s="160" t="s">
        <v>47</v>
      </c>
      <c r="F970" s="361"/>
      <c r="G970" s="362"/>
    </row>
    <row r="971" s="130" customFormat="1" ht="23.1" customHeight="1" spans="1:7">
      <c r="A971" s="189" t="s">
        <v>1770</v>
      </c>
      <c r="B971" s="189" t="s">
        <v>1771</v>
      </c>
      <c r="C971" s="160" t="s">
        <v>47</v>
      </c>
      <c r="D971" s="160" t="s">
        <v>47</v>
      </c>
      <c r="E971" s="160" t="s">
        <v>47</v>
      </c>
      <c r="F971" s="361"/>
      <c r="G971" s="362"/>
    </row>
    <row r="972" s="130" customFormat="1" ht="23.1" customHeight="1" spans="1:7">
      <c r="A972" s="377" t="s">
        <v>1772</v>
      </c>
      <c r="B972" s="377" t="s">
        <v>1773</v>
      </c>
      <c r="C972" s="160">
        <v>10</v>
      </c>
      <c r="D972" s="160">
        <v>512</v>
      </c>
      <c r="E972" s="160">
        <v>13</v>
      </c>
      <c r="F972" s="361">
        <f>IF(ISERROR(E972/C972),,E972/C972)</f>
        <v>1.3</v>
      </c>
      <c r="G972" s="362">
        <f>E972/D972*100%</f>
        <v>0.025390625</v>
      </c>
    </row>
    <row r="973" s="130" customFormat="1" ht="23.1" customHeight="1" spans="1:7">
      <c r="A973" s="157" t="s">
        <v>1774</v>
      </c>
      <c r="B973" s="363" t="s">
        <v>1775</v>
      </c>
      <c r="C973" s="158">
        <f>SUM(C974:C982)</f>
        <v>0</v>
      </c>
      <c r="D973" s="158">
        <f>SUM(D974:D982)</f>
        <v>0</v>
      </c>
      <c r="E973" s="158">
        <f>SUM(E974:E982)</f>
        <v>0</v>
      </c>
      <c r="F973" s="361">
        <f>IF(ISERROR(E973/C973),,E973/C973)</f>
        <v>0</v>
      </c>
      <c r="G973" s="362">
        <v>0</v>
      </c>
    </row>
    <row r="974" s="130" customFormat="1" ht="23.1" customHeight="1" spans="1:7">
      <c r="A974" s="189" t="s">
        <v>1776</v>
      </c>
      <c r="B974" s="189" t="s">
        <v>129</v>
      </c>
      <c r="C974" s="160"/>
      <c r="D974" s="160"/>
      <c r="E974" s="160"/>
      <c r="F974" s="361"/>
      <c r="G974" s="362"/>
    </row>
    <row r="975" s="130" customFormat="1" ht="23.1" customHeight="1" spans="1:7">
      <c r="A975" s="189" t="s">
        <v>1777</v>
      </c>
      <c r="B975" s="189" t="s">
        <v>131</v>
      </c>
      <c r="C975" s="160"/>
      <c r="D975" s="160"/>
      <c r="E975" s="160"/>
      <c r="F975" s="361"/>
      <c r="G975" s="362"/>
    </row>
    <row r="976" s="130" customFormat="1" ht="23.1" customHeight="1" spans="1:7">
      <c r="A976" s="189" t="s">
        <v>1778</v>
      </c>
      <c r="B976" s="189" t="s">
        <v>133</v>
      </c>
      <c r="C976" s="160"/>
      <c r="D976" s="160"/>
      <c r="E976" s="160"/>
      <c r="F976" s="361"/>
      <c r="G976" s="362"/>
    </row>
    <row r="977" s="130" customFormat="1" ht="23.1" customHeight="1" spans="1:7">
      <c r="A977" s="189" t="s">
        <v>1779</v>
      </c>
      <c r="B977" s="189" t="s">
        <v>1780</v>
      </c>
      <c r="C977" s="160"/>
      <c r="D977" s="160"/>
      <c r="E977" s="160"/>
      <c r="F977" s="361"/>
      <c r="G977" s="362"/>
    </row>
    <row r="978" s="130" customFormat="1" ht="23.1" customHeight="1" spans="1:7">
      <c r="A978" s="189" t="s">
        <v>1781</v>
      </c>
      <c r="B978" s="189" t="s">
        <v>1782</v>
      </c>
      <c r="C978" s="160"/>
      <c r="D978" s="160"/>
      <c r="E978" s="160"/>
      <c r="F978" s="361"/>
      <c r="G978" s="362"/>
    </row>
    <row r="979" s="130" customFormat="1" ht="23.1" customHeight="1" spans="1:7">
      <c r="A979" s="189" t="s">
        <v>1783</v>
      </c>
      <c r="B979" s="189" t="s">
        <v>1784</v>
      </c>
      <c r="C979" s="160"/>
      <c r="D979" s="160"/>
      <c r="E979" s="160"/>
      <c r="F979" s="361"/>
      <c r="G979" s="362"/>
    </row>
    <row r="980" s="130" customFormat="1" ht="23.1" customHeight="1" spans="1:7">
      <c r="A980" s="189" t="s">
        <v>1785</v>
      </c>
      <c r="B980" s="189" t="s">
        <v>1786</v>
      </c>
      <c r="C980" s="160"/>
      <c r="D980" s="160"/>
      <c r="E980" s="160"/>
      <c r="F980" s="361"/>
      <c r="G980" s="362"/>
    </row>
    <row r="981" s="130" customFormat="1" ht="23.1" customHeight="1" spans="1:7">
      <c r="A981" s="189" t="s">
        <v>1787</v>
      </c>
      <c r="B981" s="189" t="s">
        <v>1788</v>
      </c>
      <c r="C981" s="160"/>
      <c r="D981" s="160"/>
      <c r="E981" s="160"/>
      <c r="F981" s="361"/>
      <c r="G981" s="362"/>
    </row>
    <row r="982" s="130" customFormat="1" ht="23.1" customHeight="1" spans="1:7">
      <c r="A982" s="189" t="s">
        <v>1789</v>
      </c>
      <c r="B982" s="189" t="s">
        <v>1790</v>
      </c>
      <c r="C982" s="160"/>
      <c r="D982" s="160"/>
      <c r="E982" s="160"/>
      <c r="F982" s="361"/>
      <c r="G982" s="362"/>
    </row>
    <row r="983" s="130" customFormat="1" ht="23.1" customHeight="1" spans="1:7">
      <c r="A983" s="157" t="s">
        <v>1791</v>
      </c>
      <c r="B983" s="363" t="s">
        <v>1792</v>
      </c>
      <c r="C983" s="158">
        <f>SUM(C984:C992)</f>
        <v>0</v>
      </c>
      <c r="D983" s="158">
        <f>SUM(D984:D992)</f>
        <v>0</v>
      </c>
      <c r="E983" s="158">
        <f>SUM(E984:E992)</f>
        <v>0</v>
      </c>
      <c r="F983" s="361">
        <f>IF(ISERROR(E983/C983),,E983/C983)</f>
        <v>0</v>
      </c>
      <c r="G983" s="362">
        <v>0</v>
      </c>
    </row>
    <row r="984" s="130" customFormat="1" ht="23.1" customHeight="1" spans="1:7">
      <c r="A984" s="189" t="s">
        <v>1793</v>
      </c>
      <c r="B984" s="189" t="s">
        <v>129</v>
      </c>
      <c r="C984" s="160"/>
      <c r="D984" s="160"/>
      <c r="E984" s="160"/>
      <c r="F984" s="361"/>
      <c r="G984" s="362"/>
    </row>
    <row r="985" s="130" customFormat="1" ht="23.1" customHeight="1" spans="1:7">
      <c r="A985" s="189" t="s">
        <v>1794</v>
      </c>
      <c r="B985" s="189" t="s">
        <v>131</v>
      </c>
      <c r="C985" s="160"/>
      <c r="D985" s="160"/>
      <c r="E985" s="160"/>
      <c r="F985" s="361"/>
      <c r="G985" s="362"/>
    </row>
    <row r="986" s="130" customFormat="1" ht="23.1" customHeight="1" spans="1:7">
      <c r="A986" s="189" t="s">
        <v>1795</v>
      </c>
      <c r="B986" s="189" t="s">
        <v>133</v>
      </c>
      <c r="C986" s="160"/>
      <c r="D986" s="160"/>
      <c r="E986" s="160"/>
      <c r="F986" s="361"/>
      <c r="G986" s="362"/>
    </row>
    <row r="987" s="130" customFormat="1" ht="23.1" customHeight="1" spans="1:7">
      <c r="A987" s="189" t="s">
        <v>1796</v>
      </c>
      <c r="B987" s="189" t="s">
        <v>1797</v>
      </c>
      <c r="C987" s="160"/>
      <c r="D987" s="160"/>
      <c r="E987" s="160"/>
      <c r="F987" s="361"/>
      <c r="G987" s="362"/>
    </row>
    <row r="988" s="130" customFormat="1" ht="23.1" customHeight="1" spans="1:7">
      <c r="A988" s="189" t="s">
        <v>1798</v>
      </c>
      <c r="B988" s="189" t="s">
        <v>1799</v>
      </c>
      <c r="C988" s="160"/>
      <c r="D988" s="160"/>
      <c r="E988" s="160"/>
      <c r="F988" s="361"/>
      <c r="G988" s="362"/>
    </row>
    <row r="989" s="130" customFormat="1" ht="23.1" customHeight="1" spans="1:7">
      <c r="A989" s="189" t="s">
        <v>1800</v>
      </c>
      <c r="B989" s="189" t="s">
        <v>1801</v>
      </c>
      <c r="C989" s="160"/>
      <c r="D989" s="160"/>
      <c r="E989" s="160"/>
      <c r="F989" s="361"/>
      <c r="G989" s="362"/>
    </row>
    <row r="990" s="130" customFormat="1" ht="23.1" customHeight="1" spans="1:7">
      <c r="A990" s="189" t="s">
        <v>1802</v>
      </c>
      <c r="B990" s="189" t="s">
        <v>1803</v>
      </c>
      <c r="C990" s="160"/>
      <c r="D990" s="160"/>
      <c r="E990" s="160"/>
      <c r="F990" s="361"/>
      <c r="G990" s="362"/>
    </row>
    <row r="991" s="130" customFormat="1" ht="23.1" customHeight="1" spans="1:7">
      <c r="A991" s="189" t="s">
        <v>1804</v>
      </c>
      <c r="B991" s="189" t="s">
        <v>1805</v>
      </c>
      <c r="C991" s="160"/>
      <c r="D991" s="160"/>
      <c r="E991" s="160"/>
      <c r="F991" s="361"/>
      <c r="G991" s="362"/>
    </row>
    <row r="992" s="130" customFormat="1" ht="23.1" customHeight="1" spans="1:7">
      <c r="A992" s="189" t="s">
        <v>1806</v>
      </c>
      <c r="B992" s="189" t="s">
        <v>1807</v>
      </c>
      <c r="C992" s="160"/>
      <c r="D992" s="160"/>
      <c r="E992" s="160"/>
      <c r="F992" s="361"/>
      <c r="G992" s="362"/>
    </row>
    <row r="993" s="130" customFormat="1" ht="23.1" customHeight="1" spans="1:7">
      <c r="A993" s="157" t="s">
        <v>1808</v>
      </c>
      <c r="B993" s="363" t="s">
        <v>1809</v>
      </c>
      <c r="C993" s="158">
        <f>SUM(C994:C999)</f>
        <v>0</v>
      </c>
      <c r="D993" s="158">
        <f>SUM(D994:D999)</f>
        <v>0</v>
      </c>
      <c r="E993" s="158">
        <f>SUM(E994:E999)</f>
        <v>0</v>
      </c>
      <c r="F993" s="361">
        <f>IF(ISERROR(E993/C993),,E993/C993)</f>
        <v>0</v>
      </c>
      <c r="G993" s="362">
        <v>0</v>
      </c>
    </row>
    <row r="994" s="130" customFormat="1" ht="23.1" customHeight="1" spans="1:7">
      <c r="A994" s="189" t="s">
        <v>1810</v>
      </c>
      <c r="B994" s="189" t="s">
        <v>129</v>
      </c>
      <c r="C994" s="160"/>
      <c r="D994" s="160"/>
      <c r="E994" s="160"/>
      <c r="F994" s="361"/>
      <c r="G994" s="362"/>
    </row>
    <row r="995" s="130" customFormat="1" ht="23.1" customHeight="1" spans="1:7">
      <c r="A995" s="189" t="s">
        <v>1811</v>
      </c>
      <c r="B995" s="189" t="s">
        <v>131</v>
      </c>
      <c r="C995" s="160"/>
      <c r="D995" s="160"/>
      <c r="E995" s="160"/>
      <c r="F995" s="361"/>
      <c r="G995" s="362"/>
    </row>
    <row r="996" s="130" customFormat="1" ht="23.1" customHeight="1" spans="1:7">
      <c r="A996" s="189" t="s">
        <v>1812</v>
      </c>
      <c r="B996" s="189" t="s">
        <v>133</v>
      </c>
      <c r="C996" s="160"/>
      <c r="D996" s="160"/>
      <c r="E996" s="160"/>
      <c r="F996" s="361"/>
      <c r="G996" s="362"/>
    </row>
    <row r="997" s="130" customFormat="1" ht="23.1" customHeight="1" spans="1:7">
      <c r="A997" s="189" t="s">
        <v>1813</v>
      </c>
      <c r="B997" s="189" t="s">
        <v>1788</v>
      </c>
      <c r="C997" s="160"/>
      <c r="D997" s="160"/>
      <c r="E997" s="160"/>
      <c r="F997" s="361"/>
      <c r="G997" s="362"/>
    </row>
    <row r="998" s="130" customFormat="1" ht="23.1" customHeight="1" spans="1:7">
      <c r="A998" s="189" t="s">
        <v>1814</v>
      </c>
      <c r="B998" s="189" t="s">
        <v>1815</v>
      </c>
      <c r="C998" s="160"/>
      <c r="D998" s="160"/>
      <c r="E998" s="160"/>
      <c r="F998" s="361"/>
      <c r="G998" s="362"/>
    </row>
    <row r="999" s="130" customFormat="1" ht="23.1" customHeight="1" spans="1:7">
      <c r="A999" s="189" t="s">
        <v>1816</v>
      </c>
      <c r="B999" s="189" t="s">
        <v>1817</v>
      </c>
      <c r="C999" s="160"/>
      <c r="D999" s="160"/>
      <c r="E999" s="160"/>
      <c r="F999" s="361"/>
      <c r="G999" s="362"/>
    </row>
    <row r="1000" s="130" customFormat="1" ht="23.1" customHeight="1" spans="1:7">
      <c r="A1000" s="157" t="s">
        <v>1818</v>
      </c>
      <c r="B1000" s="363" t="s">
        <v>1819</v>
      </c>
      <c r="C1000" s="158">
        <f>SUM(C1001:C1004)</f>
        <v>0</v>
      </c>
      <c r="D1000" s="158">
        <f>SUM(D1001:D1004)</f>
        <v>0</v>
      </c>
      <c r="E1000" s="158">
        <f>SUM(E1001:E1004)</f>
        <v>0</v>
      </c>
      <c r="F1000" s="361">
        <f>IF(ISERROR(E1000/C1000),,E1000/C1000)</f>
        <v>0</v>
      </c>
      <c r="G1000" s="362">
        <v>0</v>
      </c>
    </row>
    <row r="1001" s="130" customFormat="1" ht="23.1" customHeight="1" spans="1:7">
      <c r="A1001" s="189" t="s">
        <v>1820</v>
      </c>
      <c r="B1001" s="189" t="s">
        <v>1821</v>
      </c>
      <c r="C1001" s="160"/>
      <c r="D1001" s="160"/>
      <c r="E1001" s="160"/>
      <c r="F1001" s="361"/>
      <c r="G1001" s="362"/>
    </row>
    <row r="1002" s="130" customFormat="1" ht="23.1" customHeight="1" spans="1:7">
      <c r="A1002" s="189" t="s">
        <v>1822</v>
      </c>
      <c r="B1002" s="189" t="s">
        <v>1823</v>
      </c>
      <c r="C1002" s="160"/>
      <c r="D1002" s="160"/>
      <c r="E1002" s="160"/>
      <c r="F1002" s="361"/>
      <c r="G1002" s="362"/>
    </row>
    <row r="1003" s="130" customFormat="1" ht="23.1" customHeight="1" spans="1:7">
      <c r="A1003" s="189" t="s">
        <v>1824</v>
      </c>
      <c r="B1003" s="189" t="s">
        <v>1825</v>
      </c>
      <c r="C1003" s="160"/>
      <c r="D1003" s="160"/>
      <c r="E1003" s="160"/>
      <c r="F1003" s="361"/>
      <c r="G1003" s="362"/>
    </row>
    <row r="1004" s="130" customFormat="1" ht="23.1" customHeight="1" spans="1:7">
      <c r="A1004" s="189" t="s">
        <v>1826</v>
      </c>
      <c r="B1004" s="189" t="s">
        <v>1827</v>
      </c>
      <c r="C1004" s="160"/>
      <c r="D1004" s="160"/>
      <c r="E1004" s="160"/>
      <c r="F1004" s="361"/>
      <c r="G1004" s="362"/>
    </row>
    <row r="1005" s="130" customFormat="1" ht="23.1" customHeight="1" spans="1:7">
      <c r="A1005" s="157" t="s">
        <v>1828</v>
      </c>
      <c r="B1005" s="363" t="s">
        <v>1829</v>
      </c>
      <c r="C1005" s="158">
        <f>SUM(C1006:C1007)</f>
        <v>3</v>
      </c>
      <c r="D1005" s="158">
        <f>SUM(D1006:D1007)</f>
        <v>16</v>
      </c>
      <c r="E1005" s="158">
        <f>SUM(E1006:E1007)</f>
        <v>0</v>
      </c>
      <c r="F1005" s="361">
        <f>IF(ISERROR(E1005/C1005),,E1005/C1005)</f>
        <v>0</v>
      </c>
      <c r="G1005" s="362">
        <f t="shared" ref="G1005:G1009" si="27">E1005/D1005*100%</f>
        <v>0</v>
      </c>
    </row>
    <row r="1006" s="130" customFormat="1" ht="23.1" customHeight="1" spans="1:7">
      <c r="A1006" s="189" t="s">
        <v>1830</v>
      </c>
      <c r="B1006" s="189" t="s">
        <v>1831</v>
      </c>
      <c r="C1006" s="160" t="s">
        <v>47</v>
      </c>
      <c r="D1006" s="160">
        <v>16</v>
      </c>
      <c r="E1006" s="160" t="s">
        <v>47</v>
      </c>
      <c r="F1006" s="361">
        <f>IF(ISERROR(E1006/C1006),,E1006/C1006)</f>
        <v>0</v>
      </c>
      <c r="G1006" s="362"/>
    </row>
    <row r="1007" s="130" customFormat="1" ht="23.1" customHeight="1" spans="1:7">
      <c r="A1007" s="189" t="s">
        <v>1832</v>
      </c>
      <c r="B1007" s="189" t="s">
        <v>1829</v>
      </c>
      <c r="C1007" s="160">
        <v>3</v>
      </c>
      <c r="D1007" s="160" t="s">
        <v>47</v>
      </c>
      <c r="E1007" s="160" t="s">
        <v>47</v>
      </c>
      <c r="F1007" s="361">
        <f>IF(ISERROR(E1007/C1007),,E1007/C1007)</f>
        <v>0</v>
      </c>
      <c r="G1007" s="362"/>
    </row>
    <row r="1008" s="130" customFormat="1" ht="23.1" customHeight="1" spans="1:7">
      <c r="A1008" s="157" t="s">
        <v>1833</v>
      </c>
      <c r="B1008" s="157" t="s">
        <v>1834</v>
      </c>
      <c r="C1008" s="158">
        <f>SUM(C1009,C1019,C1035,C1040,C1051,C1058,C1066)</f>
        <v>194</v>
      </c>
      <c r="D1008" s="158">
        <f>SUM(D1009,D1019,D1035,D1040,D1051,D1058,D1066)</f>
        <v>1627</v>
      </c>
      <c r="E1008" s="158">
        <f>SUM(E1009,E1019,E1035,E1040,E1051,E1058,E1066)</f>
        <v>3057</v>
      </c>
      <c r="F1008" s="361">
        <f>IF(ISERROR(E1008/C1008),,E1008/C1008)</f>
        <v>15.7577319587629</v>
      </c>
      <c r="G1008" s="362">
        <f t="shared" si="27"/>
        <v>1.87891825445605</v>
      </c>
    </row>
    <row r="1009" s="130" customFormat="1" ht="23.1" customHeight="1" spans="1:7">
      <c r="A1009" s="157" t="s">
        <v>1835</v>
      </c>
      <c r="B1009" s="363" t="s">
        <v>1836</v>
      </c>
      <c r="C1009" s="158">
        <f>SUM(C1010:C1018)</f>
        <v>27</v>
      </c>
      <c r="D1009" s="158">
        <f>SUM(D1010:D1018)</f>
        <v>27</v>
      </c>
      <c r="E1009" s="158">
        <f>SUM(E1010:E1018)</f>
        <v>12</v>
      </c>
      <c r="F1009" s="361">
        <f>IF(ISERROR(E1009/C1009),,E1009/C1009)</f>
        <v>0.444444444444444</v>
      </c>
      <c r="G1009" s="362">
        <f t="shared" si="27"/>
        <v>0.444444444444444</v>
      </c>
    </row>
    <row r="1010" s="130" customFormat="1" ht="23.1" customHeight="1" spans="1:7">
      <c r="A1010" s="189" t="s">
        <v>1837</v>
      </c>
      <c r="B1010" s="189" t="s">
        <v>129</v>
      </c>
      <c r="C1010" s="160" t="s">
        <v>47</v>
      </c>
      <c r="D1010" s="160" t="s">
        <v>47</v>
      </c>
      <c r="E1010" s="160" t="s">
        <v>47</v>
      </c>
      <c r="F1010" s="361"/>
      <c r="G1010" s="362"/>
    </row>
    <row r="1011" s="130" customFormat="1" ht="23.1" customHeight="1" spans="1:7">
      <c r="A1011" s="189" t="s">
        <v>1838</v>
      </c>
      <c r="B1011" s="189" t="s">
        <v>131</v>
      </c>
      <c r="C1011" s="160" t="s">
        <v>47</v>
      </c>
      <c r="D1011" s="160" t="s">
        <v>47</v>
      </c>
      <c r="E1011" s="160" t="s">
        <v>47</v>
      </c>
      <c r="F1011" s="361"/>
      <c r="G1011" s="362"/>
    </row>
    <row r="1012" s="130" customFormat="1" ht="23.1" customHeight="1" spans="1:7">
      <c r="A1012" s="189" t="s">
        <v>1839</v>
      </c>
      <c r="B1012" s="189" t="s">
        <v>133</v>
      </c>
      <c r="C1012" s="160" t="s">
        <v>47</v>
      </c>
      <c r="D1012" s="160" t="s">
        <v>47</v>
      </c>
      <c r="E1012" s="160" t="s">
        <v>47</v>
      </c>
      <c r="F1012" s="361"/>
      <c r="G1012" s="362"/>
    </row>
    <row r="1013" s="130" customFormat="1" ht="23.1" customHeight="1" spans="1:7">
      <c r="A1013" s="189" t="s">
        <v>1840</v>
      </c>
      <c r="B1013" s="189" t="s">
        <v>1841</v>
      </c>
      <c r="C1013" s="160">
        <v>27</v>
      </c>
      <c r="D1013" s="160">
        <v>27</v>
      </c>
      <c r="E1013" s="160">
        <v>12</v>
      </c>
      <c r="F1013" s="361">
        <f>IF(ISERROR(E1013/C1013),,E1013/C1013)</f>
        <v>0.444444444444444</v>
      </c>
      <c r="G1013" s="362">
        <f>E1013/D1013*100%</f>
        <v>0.444444444444444</v>
      </c>
    </row>
    <row r="1014" s="130" customFormat="1" ht="23.1" customHeight="1" spans="1:7">
      <c r="A1014" s="189" t="s">
        <v>1842</v>
      </c>
      <c r="B1014" s="189" t="s">
        <v>1843</v>
      </c>
      <c r="C1014" s="160" t="s">
        <v>47</v>
      </c>
      <c r="D1014" s="160" t="s">
        <v>47</v>
      </c>
      <c r="E1014" s="160" t="s">
        <v>47</v>
      </c>
      <c r="F1014" s="361"/>
      <c r="G1014" s="362"/>
    </row>
    <row r="1015" s="130" customFormat="1" ht="23.1" customHeight="1" spans="1:7">
      <c r="A1015" s="189" t="s">
        <v>1844</v>
      </c>
      <c r="B1015" s="189" t="s">
        <v>1845</v>
      </c>
      <c r="C1015" s="160" t="s">
        <v>47</v>
      </c>
      <c r="D1015" s="160" t="s">
        <v>47</v>
      </c>
      <c r="E1015" s="160" t="s">
        <v>47</v>
      </c>
      <c r="F1015" s="361"/>
      <c r="G1015" s="362"/>
    </row>
    <row r="1016" s="130" customFormat="1" ht="23.1" customHeight="1" spans="1:7">
      <c r="A1016" s="189" t="s">
        <v>1846</v>
      </c>
      <c r="B1016" s="189" t="s">
        <v>1847</v>
      </c>
      <c r="C1016" s="160" t="s">
        <v>47</v>
      </c>
      <c r="D1016" s="160" t="s">
        <v>47</v>
      </c>
      <c r="E1016" s="160" t="s">
        <v>47</v>
      </c>
      <c r="F1016" s="361"/>
      <c r="G1016" s="362"/>
    </row>
    <row r="1017" s="130" customFormat="1" ht="23.1" customHeight="1" spans="1:7">
      <c r="A1017" s="189" t="s">
        <v>1848</v>
      </c>
      <c r="B1017" s="189" t="s">
        <v>1849</v>
      </c>
      <c r="C1017" s="160" t="s">
        <v>47</v>
      </c>
      <c r="D1017" s="160" t="s">
        <v>47</v>
      </c>
      <c r="E1017" s="160" t="s">
        <v>47</v>
      </c>
      <c r="F1017" s="361"/>
      <c r="G1017" s="362"/>
    </row>
    <row r="1018" s="130" customFormat="1" ht="23.1" customHeight="1" spans="1:7">
      <c r="A1018" s="189" t="s">
        <v>1850</v>
      </c>
      <c r="B1018" s="189" t="s">
        <v>1851</v>
      </c>
      <c r="C1018" s="160" t="s">
        <v>47</v>
      </c>
      <c r="D1018" s="160" t="s">
        <v>47</v>
      </c>
      <c r="E1018" s="160" t="s">
        <v>47</v>
      </c>
      <c r="F1018" s="361"/>
      <c r="G1018" s="362"/>
    </row>
    <row r="1019" s="130" customFormat="1" ht="23.1" customHeight="1" spans="1:7">
      <c r="A1019" s="157" t="s">
        <v>1852</v>
      </c>
      <c r="B1019" s="363" t="s">
        <v>1853</v>
      </c>
      <c r="C1019" s="158">
        <f>SUM(C1020:C1034)</f>
        <v>0</v>
      </c>
      <c r="D1019" s="158">
        <f>SUM(D1020:D1034)</f>
        <v>1300</v>
      </c>
      <c r="E1019" s="158">
        <f>SUM(E1020:E1034)</f>
        <v>2465</v>
      </c>
      <c r="F1019" s="361">
        <f>IF(ISERROR(E1019/C1019),,E1019/C1019)</f>
        <v>0</v>
      </c>
      <c r="G1019" s="362">
        <v>0</v>
      </c>
    </row>
    <row r="1020" s="130" customFormat="1" ht="23.1" customHeight="1" spans="1:7">
      <c r="A1020" s="189" t="s">
        <v>1854</v>
      </c>
      <c r="B1020" s="189" t="s">
        <v>129</v>
      </c>
      <c r="C1020" s="160" t="s">
        <v>47</v>
      </c>
      <c r="D1020" s="160" t="s">
        <v>47</v>
      </c>
      <c r="E1020" s="160" t="s">
        <v>47</v>
      </c>
      <c r="F1020" s="361"/>
      <c r="G1020" s="362"/>
    </row>
    <row r="1021" s="130" customFormat="1" ht="23.1" customHeight="1" spans="1:7">
      <c r="A1021" s="189" t="s">
        <v>1855</v>
      </c>
      <c r="B1021" s="189" t="s">
        <v>131</v>
      </c>
      <c r="C1021" s="160" t="s">
        <v>47</v>
      </c>
      <c r="D1021" s="160" t="s">
        <v>47</v>
      </c>
      <c r="E1021" s="160" t="s">
        <v>47</v>
      </c>
      <c r="F1021" s="361"/>
      <c r="G1021" s="362"/>
    </row>
    <row r="1022" s="130" customFormat="1" ht="23.1" customHeight="1" spans="1:7">
      <c r="A1022" s="189" t="s">
        <v>1856</v>
      </c>
      <c r="B1022" s="189" t="s">
        <v>133</v>
      </c>
      <c r="C1022" s="160" t="s">
        <v>47</v>
      </c>
      <c r="D1022" s="160" t="s">
        <v>47</v>
      </c>
      <c r="E1022" s="160" t="s">
        <v>47</v>
      </c>
      <c r="F1022" s="361"/>
      <c r="G1022" s="362"/>
    </row>
    <row r="1023" s="130" customFormat="1" ht="23.1" customHeight="1" spans="1:7">
      <c r="A1023" s="189" t="s">
        <v>1857</v>
      </c>
      <c r="B1023" s="189" t="s">
        <v>1858</v>
      </c>
      <c r="C1023" s="160" t="s">
        <v>47</v>
      </c>
      <c r="D1023" s="160" t="s">
        <v>47</v>
      </c>
      <c r="E1023" s="160" t="s">
        <v>47</v>
      </c>
      <c r="F1023" s="361"/>
      <c r="G1023" s="362"/>
    </row>
    <row r="1024" s="130" customFormat="1" ht="23.1" customHeight="1" spans="1:7">
      <c r="A1024" s="189" t="s">
        <v>1859</v>
      </c>
      <c r="B1024" s="189" t="s">
        <v>1860</v>
      </c>
      <c r="C1024" s="160" t="s">
        <v>47</v>
      </c>
      <c r="D1024" s="160" t="s">
        <v>47</v>
      </c>
      <c r="E1024" s="160" t="s">
        <v>47</v>
      </c>
      <c r="F1024" s="361"/>
      <c r="G1024" s="362"/>
    </row>
    <row r="1025" s="130" customFormat="1" ht="23.1" customHeight="1" spans="1:7">
      <c r="A1025" s="189" t="s">
        <v>1861</v>
      </c>
      <c r="B1025" s="189" t="s">
        <v>1862</v>
      </c>
      <c r="C1025" s="160" t="s">
        <v>47</v>
      </c>
      <c r="D1025" s="160" t="s">
        <v>47</v>
      </c>
      <c r="E1025" s="160" t="s">
        <v>47</v>
      </c>
      <c r="F1025" s="361"/>
      <c r="G1025" s="362"/>
    </row>
    <row r="1026" s="130" customFormat="1" ht="23.1" customHeight="1" spans="1:7">
      <c r="A1026" s="189" t="s">
        <v>1863</v>
      </c>
      <c r="B1026" s="189" t="s">
        <v>1864</v>
      </c>
      <c r="C1026" s="160" t="s">
        <v>47</v>
      </c>
      <c r="D1026" s="160" t="s">
        <v>47</v>
      </c>
      <c r="E1026" s="160" t="s">
        <v>47</v>
      </c>
      <c r="F1026" s="361"/>
      <c r="G1026" s="362"/>
    </row>
    <row r="1027" s="130" customFormat="1" ht="23.1" customHeight="1" spans="1:7">
      <c r="A1027" s="189" t="s">
        <v>1865</v>
      </c>
      <c r="B1027" s="189" t="s">
        <v>1866</v>
      </c>
      <c r="C1027" s="160" t="s">
        <v>47</v>
      </c>
      <c r="D1027" s="160" t="s">
        <v>47</v>
      </c>
      <c r="E1027" s="160" t="s">
        <v>47</v>
      </c>
      <c r="F1027" s="361"/>
      <c r="G1027" s="362"/>
    </row>
    <row r="1028" s="130" customFormat="1" ht="23.1" customHeight="1" spans="1:7">
      <c r="A1028" s="189" t="s">
        <v>1867</v>
      </c>
      <c r="B1028" s="189" t="s">
        <v>1868</v>
      </c>
      <c r="C1028" s="160" t="s">
        <v>47</v>
      </c>
      <c r="D1028" s="160" t="s">
        <v>47</v>
      </c>
      <c r="E1028" s="160" t="s">
        <v>47</v>
      </c>
      <c r="F1028" s="361"/>
      <c r="G1028" s="362"/>
    </row>
    <row r="1029" s="130" customFormat="1" ht="23.1" customHeight="1" spans="1:7">
      <c r="A1029" s="189" t="s">
        <v>1869</v>
      </c>
      <c r="B1029" s="189" t="s">
        <v>1870</v>
      </c>
      <c r="C1029" s="160" t="s">
        <v>47</v>
      </c>
      <c r="D1029" s="160" t="s">
        <v>47</v>
      </c>
      <c r="E1029" s="160" t="s">
        <v>47</v>
      </c>
      <c r="F1029" s="361"/>
      <c r="G1029" s="362"/>
    </row>
    <row r="1030" s="130" customFormat="1" ht="23.1" customHeight="1" spans="1:7">
      <c r="A1030" s="189" t="s">
        <v>1871</v>
      </c>
      <c r="B1030" s="189" t="s">
        <v>1872</v>
      </c>
      <c r="C1030" s="160" t="s">
        <v>47</v>
      </c>
      <c r="D1030" s="160" t="s">
        <v>47</v>
      </c>
      <c r="E1030" s="160" t="s">
        <v>47</v>
      </c>
      <c r="F1030" s="361"/>
      <c r="G1030" s="362"/>
    </row>
    <row r="1031" s="130" customFormat="1" ht="23.1" customHeight="1" spans="1:7">
      <c r="A1031" s="189" t="s">
        <v>1873</v>
      </c>
      <c r="B1031" s="189" t="s">
        <v>1874</v>
      </c>
      <c r="C1031" s="160" t="s">
        <v>47</v>
      </c>
      <c r="D1031" s="160" t="s">
        <v>47</v>
      </c>
      <c r="E1031" s="160" t="s">
        <v>47</v>
      </c>
      <c r="F1031" s="361"/>
      <c r="G1031" s="362"/>
    </row>
    <row r="1032" s="130" customFormat="1" ht="23.1" customHeight="1" spans="1:7">
      <c r="A1032" s="189" t="s">
        <v>1875</v>
      </c>
      <c r="B1032" s="189" t="s">
        <v>1876</v>
      </c>
      <c r="C1032" s="160" t="s">
        <v>47</v>
      </c>
      <c r="D1032" s="160" t="s">
        <v>47</v>
      </c>
      <c r="E1032" s="160" t="s">
        <v>47</v>
      </c>
      <c r="F1032" s="361"/>
      <c r="G1032" s="362"/>
    </row>
    <row r="1033" s="130" customFormat="1" ht="23.1" customHeight="1" spans="1:7">
      <c r="A1033" s="189" t="s">
        <v>1877</v>
      </c>
      <c r="B1033" s="189" t="s">
        <v>1878</v>
      </c>
      <c r="C1033" s="160" t="s">
        <v>47</v>
      </c>
      <c r="D1033" s="160" t="s">
        <v>47</v>
      </c>
      <c r="E1033" s="160" t="s">
        <v>47</v>
      </c>
      <c r="F1033" s="361"/>
      <c r="G1033" s="362"/>
    </row>
    <row r="1034" s="130" customFormat="1" ht="23.1" customHeight="1" spans="1:7">
      <c r="A1034" s="189" t="s">
        <v>1879</v>
      </c>
      <c r="B1034" s="189" t="s">
        <v>1880</v>
      </c>
      <c r="C1034" s="160" t="s">
        <v>47</v>
      </c>
      <c r="D1034" s="160">
        <v>1300</v>
      </c>
      <c r="E1034" s="160">
        <v>2465</v>
      </c>
      <c r="F1034" s="361">
        <f>IF(ISERROR(E1034/C1034),,E1034/C1034)</f>
        <v>0</v>
      </c>
      <c r="G1034" s="362">
        <v>0</v>
      </c>
    </row>
    <row r="1035" s="130" customFormat="1" ht="23.1" customHeight="1" spans="1:7">
      <c r="A1035" s="157" t="s">
        <v>1881</v>
      </c>
      <c r="B1035" s="363" t="s">
        <v>1882</v>
      </c>
      <c r="C1035" s="158">
        <f>SUM(C1036:C1039)</f>
        <v>0</v>
      </c>
      <c r="D1035" s="158">
        <f>SUM(D1036:D1039)</f>
        <v>0</v>
      </c>
      <c r="E1035" s="158">
        <f>SUM(E1036:E1039)</f>
        <v>0</v>
      </c>
      <c r="F1035" s="361">
        <f>IF(ISERROR(E1035/C1035),,E1035/C1035)</f>
        <v>0</v>
      </c>
      <c r="G1035" s="362">
        <v>0</v>
      </c>
    </row>
    <row r="1036" s="130" customFormat="1" ht="23.1" customHeight="1" spans="1:7">
      <c r="A1036" s="189" t="s">
        <v>1883</v>
      </c>
      <c r="B1036" s="189" t="s">
        <v>129</v>
      </c>
      <c r="C1036" s="160"/>
      <c r="D1036" s="160"/>
      <c r="E1036" s="160"/>
      <c r="F1036" s="361"/>
      <c r="G1036" s="362"/>
    </row>
    <row r="1037" s="130" customFormat="1" ht="23.1" customHeight="1" spans="1:7">
      <c r="A1037" s="189" t="s">
        <v>1884</v>
      </c>
      <c r="B1037" s="189" t="s">
        <v>131</v>
      </c>
      <c r="C1037" s="160"/>
      <c r="D1037" s="160"/>
      <c r="E1037" s="160"/>
      <c r="F1037" s="361"/>
      <c r="G1037" s="362"/>
    </row>
    <row r="1038" s="130" customFormat="1" ht="23.1" customHeight="1" spans="1:7">
      <c r="A1038" s="189" t="s">
        <v>1885</v>
      </c>
      <c r="B1038" s="189" t="s">
        <v>133</v>
      </c>
      <c r="C1038" s="160"/>
      <c r="D1038" s="160"/>
      <c r="E1038" s="160"/>
      <c r="F1038" s="361"/>
      <c r="G1038" s="362"/>
    </row>
    <row r="1039" s="130" customFormat="1" ht="23.1" customHeight="1" spans="1:7">
      <c r="A1039" s="189" t="s">
        <v>1886</v>
      </c>
      <c r="B1039" s="189" t="s">
        <v>1887</v>
      </c>
      <c r="C1039" s="160"/>
      <c r="D1039" s="160"/>
      <c r="E1039" s="160"/>
      <c r="F1039" s="361"/>
      <c r="G1039" s="362"/>
    </row>
    <row r="1040" s="130" customFormat="1" ht="23.1" customHeight="1" spans="1:7">
      <c r="A1040" s="157" t="s">
        <v>1888</v>
      </c>
      <c r="B1040" s="363" t="s">
        <v>1889</v>
      </c>
      <c r="C1040" s="158">
        <f>SUM(C1041:C1050)</f>
        <v>0</v>
      </c>
      <c r="D1040" s="158">
        <f>SUM(D1041:D1050)</f>
        <v>35</v>
      </c>
      <c r="E1040" s="158">
        <f>SUM(E1041:E1050)</f>
        <v>0</v>
      </c>
      <c r="F1040" s="361">
        <f>IF(ISERROR(E1040/C1040),,E1040/C1040)</f>
        <v>0</v>
      </c>
      <c r="G1040" s="362">
        <f>E1040/D1040*100%</f>
        <v>0</v>
      </c>
    </row>
    <row r="1041" s="130" customFormat="1" ht="23.1" customHeight="1" spans="1:7">
      <c r="A1041" s="189" t="s">
        <v>1890</v>
      </c>
      <c r="B1041" s="189" t="s">
        <v>129</v>
      </c>
      <c r="C1041" s="160" t="s">
        <v>47</v>
      </c>
      <c r="D1041" s="160" t="s">
        <v>47</v>
      </c>
      <c r="E1041" s="160" t="s">
        <v>47</v>
      </c>
      <c r="F1041" s="362"/>
      <c r="G1041" s="362"/>
    </row>
    <row r="1042" s="130" customFormat="1" ht="23.1" customHeight="1" spans="1:7">
      <c r="A1042" s="189" t="s">
        <v>1891</v>
      </c>
      <c r="B1042" s="189" t="s">
        <v>131</v>
      </c>
      <c r="C1042" s="160" t="s">
        <v>47</v>
      </c>
      <c r="D1042" s="160" t="s">
        <v>47</v>
      </c>
      <c r="E1042" s="160" t="s">
        <v>47</v>
      </c>
      <c r="F1042" s="362"/>
      <c r="G1042" s="362"/>
    </row>
    <row r="1043" s="130" customFormat="1" ht="23.1" customHeight="1" spans="1:7">
      <c r="A1043" s="189" t="s">
        <v>1892</v>
      </c>
      <c r="B1043" s="189" t="s">
        <v>133</v>
      </c>
      <c r="C1043" s="160" t="s">
        <v>47</v>
      </c>
      <c r="D1043" s="160" t="s">
        <v>47</v>
      </c>
      <c r="E1043" s="160" t="s">
        <v>47</v>
      </c>
      <c r="F1043" s="362"/>
      <c r="G1043" s="362"/>
    </row>
    <row r="1044" s="130" customFormat="1" ht="23.1" customHeight="1" spans="1:7">
      <c r="A1044" s="189" t="s">
        <v>1893</v>
      </c>
      <c r="B1044" s="189" t="s">
        <v>1894</v>
      </c>
      <c r="C1044" s="160" t="s">
        <v>47</v>
      </c>
      <c r="D1044" s="160" t="s">
        <v>47</v>
      </c>
      <c r="E1044" s="160" t="s">
        <v>47</v>
      </c>
      <c r="F1044" s="362"/>
      <c r="G1044" s="362"/>
    </row>
    <row r="1045" s="130" customFormat="1" ht="23.1" customHeight="1" spans="1:7">
      <c r="A1045" s="189" t="s">
        <v>1895</v>
      </c>
      <c r="B1045" s="189" t="s">
        <v>1896</v>
      </c>
      <c r="C1045" s="160" t="s">
        <v>47</v>
      </c>
      <c r="D1045" s="160" t="s">
        <v>47</v>
      </c>
      <c r="E1045" s="160" t="s">
        <v>47</v>
      </c>
      <c r="F1045" s="362"/>
      <c r="G1045" s="362"/>
    </row>
    <row r="1046" s="130" customFormat="1" ht="23.1" customHeight="1" spans="1:7">
      <c r="A1046" s="189" t="s">
        <v>1897</v>
      </c>
      <c r="B1046" s="189" t="s">
        <v>1898</v>
      </c>
      <c r="C1046" s="160" t="s">
        <v>47</v>
      </c>
      <c r="D1046" s="160" t="s">
        <v>47</v>
      </c>
      <c r="E1046" s="160" t="s">
        <v>47</v>
      </c>
      <c r="F1046" s="362"/>
      <c r="G1046" s="362"/>
    </row>
    <row r="1047" s="130" customFormat="1" ht="23.1" customHeight="1" spans="1:7">
      <c r="A1047" s="189" t="s">
        <v>1899</v>
      </c>
      <c r="B1047" s="189" t="s">
        <v>1900</v>
      </c>
      <c r="C1047" s="160" t="s">
        <v>47</v>
      </c>
      <c r="D1047" s="160" t="s">
        <v>47</v>
      </c>
      <c r="E1047" s="160" t="s">
        <v>47</v>
      </c>
      <c r="F1047" s="362"/>
      <c r="G1047" s="362"/>
    </row>
    <row r="1048" s="130" customFormat="1" ht="23.1" customHeight="1" spans="1:7">
      <c r="A1048" s="189" t="s">
        <v>1901</v>
      </c>
      <c r="B1048" s="189" t="s">
        <v>1902</v>
      </c>
      <c r="C1048" s="160" t="s">
        <v>47</v>
      </c>
      <c r="D1048" s="160">
        <v>35</v>
      </c>
      <c r="E1048" s="160" t="s">
        <v>47</v>
      </c>
      <c r="F1048" s="362">
        <v>0</v>
      </c>
      <c r="G1048" s="362"/>
    </row>
    <row r="1049" s="130" customFormat="1" ht="23.1" customHeight="1" spans="1:7">
      <c r="A1049" s="189" t="s">
        <v>1903</v>
      </c>
      <c r="B1049" s="189" t="s">
        <v>147</v>
      </c>
      <c r="C1049" s="160" t="s">
        <v>47</v>
      </c>
      <c r="D1049" s="160" t="s">
        <v>47</v>
      </c>
      <c r="E1049" s="160" t="s">
        <v>47</v>
      </c>
      <c r="F1049" s="362"/>
      <c r="G1049" s="362"/>
    </row>
    <row r="1050" s="130" customFormat="1" ht="23.1" customHeight="1" spans="1:7">
      <c r="A1050" s="377" t="s">
        <v>1904</v>
      </c>
      <c r="B1050" s="377" t="s">
        <v>1905</v>
      </c>
      <c r="C1050" s="160" t="s">
        <v>47</v>
      </c>
      <c r="D1050" s="160" t="s">
        <v>47</v>
      </c>
      <c r="E1050" s="160" t="s">
        <v>47</v>
      </c>
      <c r="F1050" s="362"/>
      <c r="G1050" s="362"/>
    </row>
    <row r="1051" s="130" customFormat="1" ht="23.1" customHeight="1" spans="1:7">
      <c r="A1051" s="157" t="s">
        <v>1906</v>
      </c>
      <c r="B1051" s="363" t="s">
        <v>1907</v>
      </c>
      <c r="C1051" s="158">
        <f>SUM(C1052:C1057)</f>
        <v>0</v>
      </c>
      <c r="D1051" s="158">
        <f>SUM(D1052:D1057)</f>
        <v>0</v>
      </c>
      <c r="E1051" s="158">
        <f>SUM(E1052:E1057)</f>
        <v>0</v>
      </c>
      <c r="F1051" s="361">
        <f>IF(ISERROR(E1051/C1051),,E1051/C1051)</f>
        <v>0</v>
      </c>
      <c r="G1051" s="362">
        <v>0</v>
      </c>
    </row>
    <row r="1052" s="130" customFormat="1" ht="23.1" customHeight="1" spans="1:7">
      <c r="A1052" s="189" t="s">
        <v>1908</v>
      </c>
      <c r="B1052" s="189" t="s">
        <v>129</v>
      </c>
      <c r="C1052" s="160"/>
      <c r="D1052" s="160"/>
      <c r="E1052" s="160"/>
      <c r="F1052" s="361"/>
      <c r="G1052" s="362"/>
    </row>
    <row r="1053" s="130" customFormat="1" ht="23.1" customHeight="1" spans="1:7">
      <c r="A1053" s="189" t="s">
        <v>1909</v>
      </c>
      <c r="B1053" s="189" t="s">
        <v>131</v>
      </c>
      <c r="C1053" s="160"/>
      <c r="D1053" s="160"/>
      <c r="E1053" s="160"/>
      <c r="F1053" s="361"/>
      <c r="G1053" s="362"/>
    </row>
    <row r="1054" s="130" customFormat="1" ht="23.1" customHeight="1" spans="1:7">
      <c r="A1054" s="189" t="s">
        <v>1910</v>
      </c>
      <c r="B1054" s="189" t="s">
        <v>133</v>
      </c>
      <c r="C1054" s="160"/>
      <c r="D1054" s="160"/>
      <c r="E1054" s="160"/>
      <c r="F1054" s="361"/>
      <c r="G1054" s="362"/>
    </row>
    <row r="1055" s="130" customFormat="1" ht="23.1" customHeight="1" spans="1:7">
      <c r="A1055" s="189" t="s">
        <v>1911</v>
      </c>
      <c r="B1055" s="189" t="s">
        <v>1912</v>
      </c>
      <c r="C1055" s="160"/>
      <c r="D1055" s="160"/>
      <c r="E1055" s="160"/>
      <c r="F1055" s="361"/>
      <c r="G1055" s="362"/>
    </row>
    <row r="1056" s="130" customFormat="1" ht="23.1" customHeight="1" spans="1:7">
      <c r="A1056" s="189" t="s">
        <v>1913</v>
      </c>
      <c r="B1056" s="189" t="s">
        <v>1914</v>
      </c>
      <c r="C1056" s="160"/>
      <c r="D1056" s="160"/>
      <c r="E1056" s="160"/>
      <c r="F1056" s="361"/>
      <c r="G1056" s="362"/>
    </row>
    <row r="1057" s="130" customFormat="1" ht="23.1" customHeight="1" spans="1:7">
      <c r="A1057" s="189" t="s">
        <v>1915</v>
      </c>
      <c r="B1057" s="189" t="s">
        <v>1916</v>
      </c>
      <c r="C1057" s="160"/>
      <c r="D1057" s="160"/>
      <c r="E1057" s="160"/>
      <c r="F1057" s="361"/>
      <c r="G1057" s="362"/>
    </row>
    <row r="1058" s="130" customFormat="1" ht="23.1" customHeight="1" spans="1:7">
      <c r="A1058" s="157" t="s">
        <v>1917</v>
      </c>
      <c r="B1058" s="363" t="s">
        <v>1918</v>
      </c>
      <c r="C1058" s="158">
        <f>SUM(C1059:C1065)</f>
        <v>37</v>
      </c>
      <c r="D1058" s="158">
        <f>SUM(D1059:D1065)</f>
        <v>242</v>
      </c>
      <c r="E1058" s="158">
        <f>SUM(E1059:E1065)</f>
        <v>580</v>
      </c>
      <c r="F1058" s="361">
        <f>IF(ISERROR(E1058/C1058),,E1058/C1058)</f>
        <v>15.6756756756757</v>
      </c>
      <c r="G1058" s="362">
        <f>E1058/D1058*100%</f>
        <v>2.39669421487603</v>
      </c>
    </row>
    <row r="1059" s="130" customFormat="1" ht="23.1" customHeight="1" spans="1:7">
      <c r="A1059" s="189" t="s">
        <v>1919</v>
      </c>
      <c r="B1059" s="189" t="s">
        <v>129</v>
      </c>
      <c r="C1059" s="160" t="s">
        <v>47</v>
      </c>
      <c r="D1059" s="160" t="s">
        <v>47</v>
      </c>
      <c r="E1059" s="160" t="s">
        <v>47</v>
      </c>
      <c r="F1059" s="361"/>
      <c r="G1059" s="362"/>
    </row>
    <row r="1060" s="130" customFormat="1" ht="23.1" customHeight="1" spans="1:7">
      <c r="A1060" s="189" t="s">
        <v>1920</v>
      </c>
      <c r="B1060" s="189" t="s">
        <v>131</v>
      </c>
      <c r="C1060" s="160" t="s">
        <v>47</v>
      </c>
      <c r="D1060" s="160" t="s">
        <v>47</v>
      </c>
      <c r="E1060" s="160" t="s">
        <v>47</v>
      </c>
      <c r="F1060" s="361"/>
      <c r="G1060" s="362"/>
    </row>
    <row r="1061" s="130" customFormat="1" ht="23.1" customHeight="1" spans="1:7">
      <c r="A1061" s="189" t="s">
        <v>1921</v>
      </c>
      <c r="B1061" s="189" t="s">
        <v>133</v>
      </c>
      <c r="C1061" s="160" t="s">
        <v>47</v>
      </c>
      <c r="D1061" s="160" t="s">
        <v>47</v>
      </c>
      <c r="E1061" s="160" t="s">
        <v>47</v>
      </c>
      <c r="F1061" s="361"/>
      <c r="G1061" s="362"/>
    </row>
    <row r="1062" s="130" customFormat="1" ht="23.1" customHeight="1" spans="1:7">
      <c r="A1062" s="189" t="s">
        <v>1922</v>
      </c>
      <c r="B1062" s="189" t="s">
        <v>1923</v>
      </c>
      <c r="C1062" s="160" t="s">
        <v>47</v>
      </c>
      <c r="D1062" s="160" t="s">
        <v>47</v>
      </c>
      <c r="E1062" s="160" t="s">
        <v>47</v>
      </c>
      <c r="F1062" s="361"/>
      <c r="G1062" s="362"/>
    </row>
    <row r="1063" s="130" customFormat="1" ht="23.1" customHeight="1" spans="1:7">
      <c r="A1063" s="189" t="s">
        <v>1924</v>
      </c>
      <c r="B1063" s="189" t="s">
        <v>1925</v>
      </c>
      <c r="C1063" s="160">
        <v>37</v>
      </c>
      <c r="D1063" s="160">
        <v>242</v>
      </c>
      <c r="E1063" s="160">
        <v>135</v>
      </c>
      <c r="F1063" s="361">
        <f>IF(ISERROR(E1063/C1063),,E1063/C1063)</f>
        <v>3.64864864864865</v>
      </c>
      <c r="G1063" s="362">
        <f>E1063/D1063*100%</f>
        <v>0.557851239669422</v>
      </c>
    </row>
    <row r="1064" s="130" customFormat="1" ht="23.1" customHeight="1" spans="1:7">
      <c r="A1064" s="189" t="s">
        <v>1926</v>
      </c>
      <c r="B1064" s="189" t="s">
        <v>1927</v>
      </c>
      <c r="C1064" s="160" t="s">
        <v>47</v>
      </c>
      <c r="D1064" s="160" t="s">
        <v>47</v>
      </c>
      <c r="E1064" s="160" t="s">
        <v>47</v>
      </c>
      <c r="F1064" s="361"/>
      <c r="G1064" s="362"/>
    </row>
    <row r="1065" s="130" customFormat="1" ht="23.1" customHeight="1" spans="1:7">
      <c r="A1065" s="189" t="s">
        <v>1928</v>
      </c>
      <c r="B1065" s="189" t="s">
        <v>1929</v>
      </c>
      <c r="C1065" s="160" t="s">
        <v>47</v>
      </c>
      <c r="D1065" s="160" t="s">
        <v>47</v>
      </c>
      <c r="E1065" s="160">
        <v>445</v>
      </c>
      <c r="F1065" s="361">
        <f>IF(ISERROR(E1065/C1065),,E1065/C1065)</f>
        <v>0</v>
      </c>
      <c r="G1065" s="362">
        <v>0</v>
      </c>
    </row>
    <row r="1066" s="130" customFormat="1" ht="23.1" customHeight="1" spans="1:7">
      <c r="A1066" s="157" t="s">
        <v>1930</v>
      </c>
      <c r="B1066" s="363" t="s">
        <v>1931</v>
      </c>
      <c r="C1066" s="158">
        <f>SUM(C1067:C1071)</f>
        <v>130</v>
      </c>
      <c r="D1066" s="158">
        <f>SUM(D1067:D1071)</f>
        <v>23</v>
      </c>
      <c r="E1066" s="158">
        <f>SUM(E1067:E1071)</f>
        <v>0</v>
      </c>
      <c r="F1066" s="361">
        <f>IF(ISERROR(E1066/C1066),,E1066/C1066)</f>
        <v>0</v>
      </c>
      <c r="G1066" s="362">
        <f>E1066/D1066*100%</f>
        <v>0</v>
      </c>
    </row>
    <row r="1067" s="130" customFormat="1" ht="23.1" customHeight="1" spans="1:7">
      <c r="A1067" s="189" t="s">
        <v>1932</v>
      </c>
      <c r="B1067" s="189" t="s">
        <v>1933</v>
      </c>
      <c r="C1067" s="160" t="s">
        <v>47</v>
      </c>
      <c r="D1067" s="160" t="s">
        <v>47</v>
      </c>
      <c r="E1067" s="160" t="s">
        <v>47</v>
      </c>
      <c r="F1067" s="361"/>
      <c r="G1067" s="362"/>
    </row>
    <row r="1068" s="130" customFormat="1" ht="23.1" customHeight="1" spans="1:7">
      <c r="A1068" s="189" t="s">
        <v>1934</v>
      </c>
      <c r="B1068" s="189" t="s">
        <v>1935</v>
      </c>
      <c r="C1068" s="160" t="s">
        <v>47</v>
      </c>
      <c r="D1068" s="160" t="s">
        <v>47</v>
      </c>
      <c r="E1068" s="160" t="s">
        <v>47</v>
      </c>
      <c r="F1068" s="361"/>
      <c r="G1068" s="362"/>
    </row>
    <row r="1069" s="130" customFormat="1" ht="23.1" customHeight="1" spans="1:7">
      <c r="A1069" s="189" t="s">
        <v>1936</v>
      </c>
      <c r="B1069" s="189" t="s">
        <v>1937</v>
      </c>
      <c r="C1069" s="160" t="s">
        <v>47</v>
      </c>
      <c r="D1069" s="160" t="s">
        <v>47</v>
      </c>
      <c r="E1069" s="160" t="s">
        <v>47</v>
      </c>
      <c r="F1069" s="361"/>
      <c r="G1069" s="362"/>
    </row>
    <row r="1070" s="130" customFormat="1" ht="23.1" customHeight="1" spans="1:7">
      <c r="A1070" s="189" t="s">
        <v>1938</v>
      </c>
      <c r="B1070" s="189" t="s">
        <v>1939</v>
      </c>
      <c r="C1070" s="160" t="s">
        <v>47</v>
      </c>
      <c r="D1070" s="160" t="s">
        <v>47</v>
      </c>
      <c r="E1070" s="160" t="s">
        <v>47</v>
      </c>
      <c r="F1070" s="361"/>
      <c r="G1070" s="362"/>
    </row>
    <row r="1071" s="130" customFormat="1" ht="23.1" customHeight="1" spans="1:7">
      <c r="A1071" s="189" t="s">
        <v>1940</v>
      </c>
      <c r="B1071" s="189" t="s">
        <v>1931</v>
      </c>
      <c r="C1071" s="160">
        <v>130</v>
      </c>
      <c r="D1071" s="160">
        <v>23</v>
      </c>
      <c r="E1071" s="160" t="s">
        <v>47</v>
      </c>
      <c r="F1071" s="361">
        <f>IF(ISERROR(E1071/C1071),,E1071/C1071)</f>
        <v>0</v>
      </c>
      <c r="G1071" s="362"/>
    </row>
    <row r="1072" s="130" customFormat="1" ht="23.1" customHeight="1" spans="1:7">
      <c r="A1072" s="157" t="s">
        <v>1941</v>
      </c>
      <c r="B1072" s="157" t="s">
        <v>1942</v>
      </c>
      <c r="C1072" s="158">
        <f>SUM(C1073,C1083,C1089)</f>
        <v>320</v>
      </c>
      <c r="D1072" s="158">
        <f>SUM(D1073,D1083,D1089)</f>
        <v>263</v>
      </c>
      <c r="E1072" s="158">
        <f>SUM(E1073,E1083,E1089)</f>
        <v>326</v>
      </c>
      <c r="F1072" s="361">
        <f>IF(ISERROR(E1072/C1072),,E1072/C1072)</f>
        <v>1.01875</v>
      </c>
      <c r="G1072" s="362">
        <f t="shared" ref="G1071:G1074" si="28">E1072/D1072*100%</f>
        <v>1.23954372623574</v>
      </c>
    </row>
    <row r="1073" s="130" customFormat="1" ht="23.1" customHeight="1" spans="1:7">
      <c r="A1073" s="157" t="s">
        <v>1943</v>
      </c>
      <c r="B1073" s="363" t="s">
        <v>1944</v>
      </c>
      <c r="C1073" s="158">
        <f>SUM(C1074:C1082)</f>
        <v>115</v>
      </c>
      <c r="D1073" s="158">
        <f>SUM(D1074:D1082)</f>
        <v>113</v>
      </c>
      <c r="E1073" s="158">
        <f>SUM(E1074:E1082)</f>
        <v>120</v>
      </c>
      <c r="F1073" s="361">
        <f>IF(ISERROR(E1073/C1073),,E1073/C1073)</f>
        <v>1.04347826086957</v>
      </c>
      <c r="G1073" s="362">
        <f t="shared" si="28"/>
        <v>1.06194690265487</v>
      </c>
    </row>
    <row r="1074" s="130" customFormat="1" ht="23.1" customHeight="1" spans="1:7">
      <c r="A1074" s="189" t="s">
        <v>1945</v>
      </c>
      <c r="B1074" s="189" t="s">
        <v>129</v>
      </c>
      <c r="C1074" s="160">
        <v>96</v>
      </c>
      <c r="D1074" s="160">
        <v>94</v>
      </c>
      <c r="E1074" s="160">
        <v>110</v>
      </c>
      <c r="F1074" s="361">
        <f>IF(ISERROR(E1074/C1074),,E1074/C1074)</f>
        <v>1.14583333333333</v>
      </c>
      <c r="G1074" s="362">
        <f t="shared" si="28"/>
        <v>1.17021276595745</v>
      </c>
    </row>
    <row r="1075" s="130" customFormat="1" ht="23.1" customHeight="1" spans="1:7">
      <c r="A1075" s="189" t="s">
        <v>1946</v>
      </c>
      <c r="B1075" s="189" t="s">
        <v>131</v>
      </c>
      <c r="C1075" s="160" t="s">
        <v>47</v>
      </c>
      <c r="D1075" s="160" t="s">
        <v>47</v>
      </c>
      <c r="E1075" s="160" t="s">
        <v>47</v>
      </c>
      <c r="F1075" s="361"/>
      <c r="G1075" s="362"/>
    </row>
    <row r="1076" s="130" customFormat="1" ht="23.1" customHeight="1" spans="1:7">
      <c r="A1076" s="189" t="s">
        <v>1947</v>
      </c>
      <c r="B1076" s="189" t="s">
        <v>133</v>
      </c>
      <c r="C1076" s="160" t="s">
        <v>47</v>
      </c>
      <c r="D1076" s="160" t="s">
        <v>47</v>
      </c>
      <c r="E1076" s="160" t="s">
        <v>47</v>
      </c>
      <c r="F1076" s="361"/>
      <c r="G1076" s="362"/>
    </row>
    <row r="1077" s="130" customFormat="1" ht="23.1" customHeight="1" spans="1:7">
      <c r="A1077" s="189" t="s">
        <v>1948</v>
      </c>
      <c r="B1077" s="189" t="s">
        <v>1949</v>
      </c>
      <c r="C1077" s="160" t="s">
        <v>47</v>
      </c>
      <c r="D1077" s="160" t="s">
        <v>47</v>
      </c>
      <c r="E1077" s="160" t="s">
        <v>47</v>
      </c>
      <c r="F1077" s="361"/>
      <c r="G1077" s="362"/>
    </row>
    <row r="1078" s="130" customFormat="1" ht="23.1" customHeight="1" spans="1:7">
      <c r="A1078" s="189" t="s">
        <v>1950</v>
      </c>
      <c r="B1078" s="189" t="s">
        <v>1951</v>
      </c>
      <c r="C1078" s="160" t="s">
        <v>47</v>
      </c>
      <c r="D1078" s="160" t="s">
        <v>47</v>
      </c>
      <c r="E1078" s="160" t="s">
        <v>47</v>
      </c>
      <c r="F1078" s="361"/>
      <c r="G1078" s="362"/>
    </row>
    <row r="1079" s="130" customFormat="1" ht="23.1" customHeight="1" spans="1:7">
      <c r="A1079" s="189" t="s">
        <v>1952</v>
      </c>
      <c r="B1079" s="189" t="s">
        <v>1953</v>
      </c>
      <c r="C1079" s="160" t="s">
        <v>47</v>
      </c>
      <c r="D1079" s="160" t="s">
        <v>47</v>
      </c>
      <c r="E1079" s="160" t="s">
        <v>47</v>
      </c>
      <c r="F1079" s="361"/>
      <c r="G1079" s="362"/>
    </row>
    <row r="1080" s="130" customFormat="1" ht="23.1" customHeight="1" spans="1:7">
      <c r="A1080" s="189" t="s">
        <v>1954</v>
      </c>
      <c r="B1080" s="189" t="s">
        <v>1955</v>
      </c>
      <c r="C1080" s="160" t="s">
        <v>47</v>
      </c>
      <c r="D1080" s="160" t="s">
        <v>47</v>
      </c>
      <c r="E1080" s="160" t="s">
        <v>47</v>
      </c>
      <c r="F1080" s="361"/>
      <c r="G1080" s="362"/>
    </row>
    <row r="1081" s="130" customFormat="1" ht="23.1" customHeight="1" spans="1:7">
      <c r="A1081" s="189" t="s">
        <v>1956</v>
      </c>
      <c r="B1081" s="189" t="s">
        <v>147</v>
      </c>
      <c r="C1081" s="160" t="s">
        <v>47</v>
      </c>
      <c r="D1081" s="160" t="s">
        <v>47</v>
      </c>
      <c r="E1081" s="160" t="s">
        <v>47</v>
      </c>
      <c r="F1081" s="361"/>
      <c r="G1081" s="362"/>
    </row>
    <row r="1082" s="130" customFormat="1" ht="23.1" customHeight="1" spans="1:7">
      <c r="A1082" s="189" t="s">
        <v>1957</v>
      </c>
      <c r="B1082" s="189" t="s">
        <v>1958</v>
      </c>
      <c r="C1082" s="160">
        <v>19</v>
      </c>
      <c r="D1082" s="160">
        <v>19</v>
      </c>
      <c r="E1082" s="160">
        <v>10</v>
      </c>
      <c r="F1082" s="361">
        <f>IF(ISERROR(E1082/C1082),,E1082/C1082)</f>
        <v>0.526315789473684</v>
      </c>
      <c r="G1082" s="362">
        <f>E1082/D1082*100%</f>
        <v>0.526315789473684</v>
      </c>
    </row>
    <row r="1083" s="130" customFormat="1" ht="23.1" customHeight="1" spans="1:7">
      <c r="A1083" s="157" t="s">
        <v>1959</v>
      </c>
      <c r="B1083" s="363" t="s">
        <v>1960</v>
      </c>
      <c r="C1083" s="158">
        <f>SUM(C1084:C1088)</f>
        <v>151</v>
      </c>
      <c r="D1083" s="158">
        <f>SUM(D1084:D1088)</f>
        <v>51</v>
      </c>
      <c r="E1083" s="158">
        <f>SUM(E1084:E1088)</f>
        <v>0</v>
      </c>
      <c r="F1083" s="361">
        <f>IF(ISERROR(E1083/C1083),,E1083/C1083)</f>
        <v>0</v>
      </c>
      <c r="G1083" s="362">
        <v>0</v>
      </c>
    </row>
    <row r="1084" s="130" customFormat="1" ht="23.1" customHeight="1" spans="1:7">
      <c r="A1084" s="189" t="s">
        <v>1961</v>
      </c>
      <c r="B1084" s="189" t="s">
        <v>129</v>
      </c>
      <c r="C1084" s="160" t="s">
        <v>47</v>
      </c>
      <c r="D1084" s="160" t="s">
        <v>47</v>
      </c>
      <c r="E1084" s="160" t="s">
        <v>47</v>
      </c>
      <c r="F1084" s="361"/>
      <c r="G1084" s="362"/>
    </row>
    <row r="1085" s="130" customFormat="1" ht="23.1" customHeight="1" spans="1:7">
      <c r="A1085" s="189" t="s">
        <v>1962</v>
      </c>
      <c r="B1085" s="189" t="s">
        <v>131</v>
      </c>
      <c r="C1085" s="160" t="s">
        <v>47</v>
      </c>
      <c r="D1085" s="160" t="s">
        <v>47</v>
      </c>
      <c r="E1085" s="160" t="s">
        <v>47</v>
      </c>
      <c r="F1085" s="361"/>
      <c r="G1085" s="362"/>
    </row>
    <row r="1086" s="130" customFormat="1" ht="23.1" customHeight="1" spans="1:7">
      <c r="A1086" s="189" t="s">
        <v>1963</v>
      </c>
      <c r="B1086" s="189" t="s">
        <v>133</v>
      </c>
      <c r="C1086" s="160" t="s">
        <v>47</v>
      </c>
      <c r="D1086" s="160" t="s">
        <v>47</v>
      </c>
      <c r="E1086" s="160" t="s">
        <v>47</v>
      </c>
      <c r="F1086" s="361"/>
      <c r="G1086" s="362"/>
    </row>
    <row r="1087" s="130" customFormat="1" ht="23.1" customHeight="1" spans="1:7">
      <c r="A1087" s="189" t="s">
        <v>1964</v>
      </c>
      <c r="B1087" s="189" t="s">
        <v>1965</v>
      </c>
      <c r="C1087" s="160" t="s">
        <v>47</v>
      </c>
      <c r="D1087" s="160" t="s">
        <v>47</v>
      </c>
      <c r="E1087" s="160" t="s">
        <v>47</v>
      </c>
      <c r="F1087" s="361"/>
      <c r="G1087" s="362"/>
    </row>
    <row r="1088" s="130" customFormat="1" ht="23.1" customHeight="1" spans="1:7">
      <c r="A1088" s="189" t="s">
        <v>1966</v>
      </c>
      <c r="B1088" s="189" t="s">
        <v>1967</v>
      </c>
      <c r="C1088" s="160">
        <v>151</v>
      </c>
      <c r="D1088" s="160">
        <v>51</v>
      </c>
      <c r="E1088" s="160" t="s">
        <v>47</v>
      </c>
      <c r="F1088" s="361">
        <f>IF(ISERROR(E1088/C1088),,E1088/C1088)</f>
        <v>0</v>
      </c>
      <c r="G1088" s="362">
        <v>0</v>
      </c>
    </row>
    <row r="1089" s="130" customFormat="1" ht="23.1" customHeight="1" spans="1:7">
      <c r="A1089" s="157" t="s">
        <v>1968</v>
      </c>
      <c r="B1089" s="363" t="s">
        <v>1969</v>
      </c>
      <c r="C1089" s="158">
        <f>SUM(C1090:C1091)</f>
        <v>54</v>
      </c>
      <c r="D1089" s="158">
        <f>SUM(D1090:D1091)</f>
        <v>99</v>
      </c>
      <c r="E1089" s="158">
        <f>SUM(E1090:E1091)</f>
        <v>206</v>
      </c>
      <c r="F1089" s="361">
        <f>IF(ISERROR(E1089/C1089),,E1089/C1089)</f>
        <v>3.81481481481481</v>
      </c>
      <c r="G1089" s="362">
        <f t="shared" ref="G1089:G1093" si="29">E1089/D1089*100%</f>
        <v>2.08080808080808</v>
      </c>
    </row>
    <row r="1090" s="130" customFormat="1" ht="23.1" customHeight="1" spans="1:7">
      <c r="A1090" s="189" t="s">
        <v>1970</v>
      </c>
      <c r="B1090" s="189" t="s">
        <v>1971</v>
      </c>
      <c r="C1090" s="160" t="s">
        <v>47</v>
      </c>
      <c r="D1090" s="160" t="s">
        <v>47</v>
      </c>
      <c r="E1090" s="160" t="s">
        <v>47</v>
      </c>
      <c r="F1090" s="361"/>
      <c r="G1090" s="362"/>
    </row>
    <row r="1091" s="130" customFormat="1" ht="23.1" customHeight="1" spans="1:7">
      <c r="A1091" s="189" t="s">
        <v>1972</v>
      </c>
      <c r="B1091" s="189" t="s">
        <v>1969</v>
      </c>
      <c r="C1091" s="160">
        <v>54</v>
      </c>
      <c r="D1091" s="160">
        <v>99</v>
      </c>
      <c r="E1091" s="160">
        <v>206</v>
      </c>
      <c r="F1091" s="361">
        <f>IF(ISERROR(E1091/C1091),,E1091/C1091)</f>
        <v>3.81481481481481</v>
      </c>
      <c r="G1091" s="362">
        <f t="shared" si="29"/>
        <v>2.08080808080808</v>
      </c>
    </row>
    <row r="1092" s="130" customFormat="1" ht="23.1" customHeight="1" spans="1:7">
      <c r="A1092" s="157" t="s">
        <v>1973</v>
      </c>
      <c r="B1092" s="157" t="s">
        <v>1974</v>
      </c>
      <c r="C1092" s="158">
        <f>SUM(C1093,C1100,C1110,C1116,C1119)</f>
        <v>10</v>
      </c>
      <c r="D1092" s="158">
        <f>SUM(D1093,D1100,D1110,D1116,D1119)</f>
        <v>8</v>
      </c>
      <c r="E1092" s="158">
        <f>SUM(E1093,E1100,E1110,E1116,E1119)</f>
        <v>0</v>
      </c>
      <c r="F1092" s="361">
        <f>IF(ISERROR(E1092/C1092),,E1092/C1092)</f>
        <v>0</v>
      </c>
      <c r="G1092" s="362">
        <f t="shared" si="29"/>
        <v>0</v>
      </c>
    </row>
    <row r="1093" s="130" customFormat="1" ht="23.1" customHeight="1" spans="1:7">
      <c r="A1093" s="157" t="s">
        <v>1975</v>
      </c>
      <c r="B1093" s="363" t="s">
        <v>1976</v>
      </c>
      <c r="C1093" s="158">
        <f>SUM(C1094:C1099)</f>
        <v>5</v>
      </c>
      <c r="D1093" s="158">
        <f>SUM(D1094:D1099)</f>
        <v>7</v>
      </c>
      <c r="E1093" s="158">
        <f>SUM(E1094:E1099)</f>
        <v>0</v>
      </c>
      <c r="F1093" s="361">
        <f>IF(ISERROR(E1093/C1093),,E1093/C1093)</f>
        <v>0</v>
      </c>
      <c r="G1093" s="362">
        <f t="shared" si="29"/>
        <v>0</v>
      </c>
    </row>
    <row r="1094" s="130" customFormat="1" ht="23.1" customHeight="1" spans="1:7">
      <c r="A1094" s="189" t="s">
        <v>1977</v>
      </c>
      <c r="B1094" s="189" t="s">
        <v>129</v>
      </c>
      <c r="C1094" s="160" t="s">
        <v>47</v>
      </c>
      <c r="D1094" s="160" t="s">
        <v>47</v>
      </c>
      <c r="E1094" s="160" t="s">
        <v>47</v>
      </c>
      <c r="F1094" s="361"/>
      <c r="G1094" s="362"/>
    </row>
    <row r="1095" s="130" customFormat="1" ht="23.1" customHeight="1" spans="1:7">
      <c r="A1095" s="189" t="s">
        <v>1978</v>
      </c>
      <c r="B1095" s="189" t="s">
        <v>131</v>
      </c>
      <c r="C1095" s="160" t="s">
        <v>47</v>
      </c>
      <c r="D1095" s="160" t="s">
        <v>47</v>
      </c>
      <c r="E1095" s="160" t="s">
        <v>47</v>
      </c>
      <c r="F1095" s="361"/>
      <c r="G1095" s="362"/>
    </row>
    <row r="1096" s="130" customFormat="1" ht="23.1" customHeight="1" spans="1:7">
      <c r="A1096" s="189" t="s">
        <v>1979</v>
      </c>
      <c r="B1096" s="189" t="s">
        <v>133</v>
      </c>
      <c r="C1096" s="160" t="s">
        <v>47</v>
      </c>
      <c r="D1096" s="160" t="s">
        <v>47</v>
      </c>
      <c r="E1096" s="160" t="s">
        <v>47</v>
      </c>
      <c r="F1096" s="361"/>
      <c r="G1096" s="362"/>
    </row>
    <row r="1097" s="130" customFormat="1" ht="23.1" customHeight="1" spans="1:7">
      <c r="A1097" s="189" t="s">
        <v>1980</v>
      </c>
      <c r="B1097" s="189" t="s">
        <v>1981</v>
      </c>
      <c r="C1097" s="160" t="s">
        <v>47</v>
      </c>
      <c r="D1097" s="160" t="s">
        <v>47</v>
      </c>
      <c r="E1097" s="160" t="s">
        <v>47</v>
      </c>
      <c r="F1097" s="361"/>
      <c r="G1097" s="362"/>
    </row>
    <row r="1098" s="130" customFormat="1" ht="23.1" customHeight="1" spans="1:7">
      <c r="A1098" s="189" t="s">
        <v>1982</v>
      </c>
      <c r="B1098" s="189" t="s">
        <v>147</v>
      </c>
      <c r="C1098" s="160" t="s">
        <v>47</v>
      </c>
      <c r="D1098" s="160" t="s">
        <v>47</v>
      </c>
      <c r="E1098" s="160" t="s">
        <v>47</v>
      </c>
      <c r="F1098" s="361"/>
      <c r="G1098" s="362"/>
    </row>
    <row r="1099" s="130" customFormat="1" ht="23.1" customHeight="1" spans="1:7">
      <c r="A1099" s="189" t="s">
        <v>1983</v>
      </c>
      <c r="B1099" s="189" t="s">
        <v>1984</v>
      </c>
      <c r="C1099" s="160">
        <v>5</v>
      </c>
      <c r="D1099" s="160">
        <v>7</v>
      </c>
      <c r="E1099" s="160" t="s">
        <v>47</v>
      </c>
      <c r="F1099" s="361">
        <f>IF(ISERROR(E1099/C1099),,E1099/C1099)</f>
        <v>0</v>
      </c>
      <c r="G1099" s="362"/>
    </row>
    <row r="1100" s="130" customFormat="1" ht="23.1" customHeight="1" spans="1:7">
      <c r="A1100" s="157" t="s">
        <v>1985</v>
      </c>
      <c r="B1100" s="363" t="s">
        <v>1986</v>
      </c>
      <c r="C1100" s="158">
        <f>SUM(C1101:C1109)</f>
        <v>0</v>
      </c>
      <c r="D1100" s="158">
        <f>SUM(D1101:D1109)</f>
        <v>0</v>
      </c>
      <c r="E1100" s="158">
        <f>SUM(E1101:E1109)</f>
        <v>0</v>
      </c>
      <c r="F1100" s="361">
        <f>IF(ISERROR(E1100/C1100),,E1100/C1100)</f>
        <v>0</v>
      </c>
      <c r="G1100" s="362">
        <v>0</v>
      </c>
    </row>
    <row r="1101" s="130" customFormat="1" ht="23.1" customHeight="1" spans="1:7">
      <c r="A1101" s="189" t="s">
        <v>1987</v>
      </c>
      <c r="B1101" s="189" t="s">
        <v>1988</v>
      </c>
      <c r="C1101" s="160"/>
      <c r="D1101" s="160"/>
      <c r="E1101" s="160"/>
      <c r="F1101" s="361"/>
      <c r="G1101" s="362"/>
    </row>
    <row r="1102" s="130" customFormat="1" ht="23.1" customHeight="1" spans="1:7">
      <c r="A1102" s="189" t="s">
        <v>1989</v>
      </c>
      <c r="B1102" s="189" t="s">
        <v>1990</v>
      </c>
      <c r="C1102" s="160"/>
      <c r="D1102" s="160"/>
      <c r="E1102" s="160"/>
      <c r="F1102" s="361"/>
      <c r="G1102" s="362"/>
    </row>
    <row r="1103" s="130" customFormat="1" ht="23.1" customHeight="1" spans="1:7">
      <c r="A1103" s="189" t="s">
        <v>1991</v>
      </c>
      <c r="B1103" s="189" t="s">
        <v>1992</v>
      </c>
      <c r="C1103" s="160"/>
      <c r="D1103" s="160"/>
      <c r="E1103" s="160"/>
      <c r="F1103" s="361"/>
      <c r="G1103" s="362"/>
    </row>
    <row r="1104" s="130" customFormat="1" ht="23.1" customHeight="1" spans="1:7">
      <c r="A1104" s="189" t="s">
        <v>1993</v>
      </c>
      <c r="B1104" s="189" t="s">
        <v>1994</v>
      </c>
      <c r="C1104" s="160"/>
      <c r="D1104" s="160"/>
      <c r="E1104" s="160"/>
      <c r="F1104" s="361"/>
      <c r="G1104" s="362"/>
    </row>
    <row r="1105" s="130" customFormat="1" ht="23.1" customHeight="1" spans="1:7">
      <c r="A1105" s="189" t="s">
        <v>1995</v>
      </c>
      <c r="B1105" s="189" t="s">
        <v>1996</v>
      </c>
      <c r="C1105" s="160"/>
      <c r="D1105" s="160"/>
      <c r="E1105" s="160"/>
      <c r="F1105" s="361"/>
      <c r="G1105" s="362"/>
    </row>
    <row r="1106" s="130" customFormat="1" ht="23.1" customHeight="1" spans="1:7">
      <c r="A1106" s="189" t="s">
        <v>1997</v>
      </c>
      <c r="B1106" s="189" t="s">
        <v>1998</v>
      </c>
      <c r="C1106" s="160"/>
      <c r="D1106" s="160"/>
      <c r="E1106" s="160"/>
      <c r="F1106" s="361"/>
      <c r="G1106" s="362"/>
    </row>
    <row r="1107" s="130" customFormat="1" ht="23.1" customHeight="1" spans="1:7">
      <c r="A1107" s="189" t="s">
        <v>1999</v>
      </c>
      <c r="B1107" s="189" t="s">
        <v>2000</v>
      </c>
      <c r="C1107" s="160"/>
      <c r="D1107" s="160"/>
      <c r="E1107" s="160"/>
      <c r="F1107" s="361"/>
      <c r="G1107" s="362"/>
    </row>
    <row r="1108" s="130" customFormat="1" ht="23.1" customHeight="1" spans="1:7">
      <c r="A1108" s="189" t="s">
        <v>2001</v>
      </c>
      <c r="B1108" s="189" t="s">
        <v>2002</v>
      </c>
      <c r="C1108" s="160"/>
      <c r="D1108" s="160"/>
      <c r="E1108" s="160"/>
      <c r="F1108" s="361"/>
      <c r="G1108" s="362"/>
    </row>
    <row r="1109" s="130" customFormat="1" ht="23.1" customHeight="1" spans="1:7">
      <c r="A1109" s="189" t="s">
        <v>2003</v>
      </c>
      <c r="B1109" s="189" t="s">
        <v>2004</v>
      </c>
      <c r="C1109" s="160"/>
      <c r="D1109" s="160"/>
      <c r="E1109" s="160"/>
      <c r="F1109" s="361"/>
      <c r="G1109" s="362"/>
    </row>
    <row r="1110" s="130" customFormat="1" ht="23.1" customHeight="1" spans="1:7">
      <c r="A1110" s="157" t="s">
        <v>2005</v>
      </c>
      <c r="B1110" s="363" t="s">
        <v>2006</v>
      </c>
      <c r="C1110" s="158">
        <f>SUM(C1111:C1115)</f>
        <v>5</v>
      </c>
      <c r="D1110" s="158">
        <f>SUM(D1111:D1115)</f>
        <v>1</v>
      </c>
      <c r="E1110" s="158">
        <f>SUM(E1111:E1115)</f>
        <v>0</v>
      </c>
      <c r="F1110" s="361">
        <f>IF(ISERROR(E1110/C1110),,E1110/C1110)</f>
        <v>0</v>
      </c>
      <c r="G1110" s="362">
        <f>E1110/D1110*100%</f>
        <v>0</v>
      </c>
    </row>
    <row r="1111" s="130" customFormat="1" ht="23.1" customHeight="1" spans="1:7">
      <c r="A1111" s="189" t="s">
        <v>2007</v>
      </c>
      <c r="B1111" s="189" t="s">
        <v>2008</v>
      </c>
      <c r="C1111" s="160" t="s">
        <v>47</v>
      </c>
      <c r="D1111" s="160" t="s">
        <v>47</v>
      </c>
      <c r="E1111" s="160" t="s">
        <v>47</v>
      </c>
      <c r="F1111" s="361"/>
      <c r="G1111" s="362"/>
    </row>
    <row r="1112" s="130" customFormat="1" ht="23.1" customHeight="1" spans="1:7">
      <c r="A1112" s="189" t="s">
        <v>2009</v>
      </c>
      <c r="B1112" s="189" t="s">
        <v>2010</v>
      </c>
      <c r="C1112" s="160" t="s">
        <v>47</v>
      </c>
      <c r="D1112" s="160" t="s">
        <v>47</v>
      </c>
      <c r="E1112" s="160" t="s">
        <v>47</v>
      </c>
      <c r="F1112" s="361"/>
      <c r="G1112" s="362"/>
    </row>
    <row r="1113" s="130" customFormat="1" ht="23.1" customHeight="1" spans="1:7">
      <c r="A1113" s="189" t="s">
        <v>2011</v>
      </c>
      <c r="B1113" s="189" t="s">
        <v>2012</v>
      </c>
      <c r="C1113" s="160" t="s">
        <v>47</v>
      </c>
      <c r="D1113" s="160" t="s">
        <v>47</v>
      </c>
      <c r="E1113" s="160" t="s">
        <v>47</v>
      </c>
      <c r="F1113" s="361"/>
      <c r="G1113" s="362"/>
    </row>
    <row r="1114" s="130" customFormat="1" ht="23.1" customHeight="1" spans="1:7">
      <c r="A1114" s="189" t="s">
        <v>2013</v>
      </c>
      <c r="B1114" s="189" t="s">
        <v>2014</v>
      </c>
      <c r="C1114" s="160" t="s">
        <v>47</v>
      </c>
      <c r="D1114" s="160" t="s">
        <v>47</v>
      </c>
      <c r="E1114" s="160" t="s">
        <v>47</v>
      </c>
      <c r="F1114" s="361"/>
      <c r="G1114" s="362"/>
    </row>
    <row r="1115" s="130" customFormat="1" ht="23.1" customHeight="1" spans="1:7">
      <c r="A1115" s="189" t="s">
        <v>2015</v>
      </c>
      <c r="B1115" s="189" t="s">
        <v>2016</v>
      </c>
      <c r="C1115" s="160">
        <v>5</v>
      </c>
      <c r="D1115" s="160">
        <v>1</v>
      </c>
      <c r="E1115" s="160" t="s">
        <v>47</v>
      </c>
      <c r="F1115" s="361">
        <f>IF(ISERROR(E1115/C1115),,E1115/C1115)</f>
        <v>0</v>
      </c>
      <c r="G1115" s="362"/>
    </row>
    <row r="1116" s="130" customFormat="1" ht="23.1" customHeight="1" spans="1:7">
      <c r="A1116" s="157" t="s">
        <v>2017</v>
      </c>
      <c r="B1116" s="363" t="s">
        <v>2018</v>
      </c>
      <c r="C1116" s="158">
        <f>SUM(C1117:C1118)</f>
        <v>0</v>
      </c>
      <c r="D1116" s="158">
        <f>SUM(D1117:D1118)</f>
        <v>0</v>
      </c>
      <c r="E1116" s="158">
        <f>SUM(E1117:E1118)</f>
        <v>0</v>
      </c>
      <c r="F1116" s="361">
        <f>IF(ISERROR(E1116/C1116),,E1116/C1116)</f>
        <v>0</v>
      </c>
      <c r="G1116" s="362">
        <v>0</v>
      </c>
    </row>
    <row r="1117" s="130" customFormat="1" ht="23.1" customHeight="1" spans="1:7">
      <c r="A1117" s="189" t="s">
        <v>2019</v>
      </c>
      <c r="B1117" s="189" t="s">
        <v>2020</v>
      </c>
      <c r="C1117" s="160"/>
      <c r="D1117" s="160"/>
      <c r="E1117" s="160"/>
      <c r="F1117" s="361"/>
      <c r="G1117" s="362"/>
    </row>
    <row r="1118" s="130" customFormat="1" ht="23.1" customHeight="1" spans="1:7">
      <c r="A1118" s="189" t="s">
        <v>2021</v>
      </c>
      <c r="B1118" s="189" t="s">
        <v>2022</v>
      </c>
      <c r="C1118" s="160"/>
      <c r="D1118" s="160"/>
      <c r="E1118" s="160"/>
      <c r="F1118" s="361"/>
      <c r="G1118" s="362"/>
    </row>
    <row r="1119" s="130" customFormat="1" ht="23.1" customHeight="1" spans="1:7">
      <c r="A1119" s="157" t="s">
        <v>2023</v>
      </c>
      <c r="B1119" s="363" t="s">
        <v>2024</v>
      </c>
      <c r="C1119" s="158">
        <f>SUM(C1120:C1121)</f>
        <v>0</v>
      </c>
      <c r="D1119" s="158">
        <f>SUM(D1120:D1121)</f>
        <v>0</v>
      </c>
      <c r="E1119" s="158">
        <f>SUM(E1120:E1121)</f>
        <v>0</v>
      </c>
      <c r="F1119" s="361">
        <f>IF(ISERROR(E1119/C1119),,E1119/C1119)</f>
        <v>0</v>
      </c>
      <c r="G1119" s="362"/>
    </row>
    <row r="1120" s="130" customFormat="1" ht="23.1" customHeight="1" spans="1:7">
      <c r="A1120" s="189" t="s">
        <v>2025</v>
      </c>
      <c r="B1120" s="189" t="s">
        <v>2026</v>
      </c>
      <c r="C1120" s="160"/>
      <c r="D1120" s="160"/>
      <c r="E1120" s="160"/>
      <c r="F1120" s="361"/>
      <c r="G1120" s="362"/>
    </row>
    <row r="1121" s="130" customFormat="1" ht="23.1" customHeight="1" spans="1:7">
      <c r="A1121" s="189" t="s">
        <v>2027</v>
      </c>
      <c r="B1121" s="189" t="s">
        <v>2024</v>
      </c>
      <c r="C1121" s="160"/>
      <c r="D1121" s="160"/>
      <c r="E1121" s="160"/>
      <c r="F1121" s="361"/>
      <c r="G1121" s="362"/>
    </row>
    <row r="1122" s="130" customFormat="1" ht="23.1" customHeight="1" spans="1:7">
      <c r="A1122" s="157" t="s">
        <v>2028</v>
      </c>
      <c r="B1122" s="157" t="s">
        <v>2029</v>
      </c>
      <c r="C1122" s="158">
        <f>SUM(C1123:C1131)</f>
        <v>0</v>
      </c>
      <c r="D1122" s="158">
        <f>SUM(D1123:D1131)</f>
        <v>0</v>
      </c>
      <c r="E1122" s="158">
        <f>SUM(E1123:E1131)</f>
        <v>0</v>
      </c>
      <c r="F1122" s="361">
        <f>IF(ISERROR(E1122/C1122),,E1122/C1122)</f>
        <v>0</v>
      </c>
      <c r="G1122" s="362">
        <v>0</v>
      </c>
    </row>
    <row r="1123" s="130" customFormat="1" ht="23.1" customHeight="1" spans="1:7">
      <c r="A1123" s="189" t="s">
        <v>2030</v>
      </c>
      <c r="B1123" s="189" t="s">
        <v>125</v>
      </c>
      <c r="C1123" s="160"/>
      <c r="D1123" s="160"/>
      <c r="E1123" s="160"/>
      <c r="F1123" s="361"/>
      <c r="G1123" s="362"/>
    </row>
    <row r="1124" s="130" customFormat="1" ht="23.1" customHeight="1" spans="1:7">
      <c r="A1124" s="189" t="s">
        <v>2031</v>
      </c>
      <c r="B1124" s="189" t="s">
        <v>2032</v>
      </c>
      <c r="C1124" s="160"/>
      <c r="D1124" s="160"/>
      <c r="E1124" s="160"/>
      <c r="F1124" s="361"/>
      <c r="G1124" s="362"/>
    </row>
    <row r="1125" s="130" customFormat="1" ht="23.1" customHeight="1" spans="1:7">
      <c r="A1125" s="189" t="s">
        <v>2033</v>
      </c>
      <c r="B1125" s="189" t="s">
        <v>2034</v>
      </c>
      <c r="C1125" s="160"/>
      <c r="D1125" s="160"/>
      <c r="E1125" s="160"/>
      <c r="F1125" s="361"/>
      <c r="G1125" s="362"/>
    </row>
    <row r="1126" s="130" customFormat="1" ht="23.1" customHeight="1" spans="1:7">
      <c r="A1126" s="189" t="s">
        <v>2035</v>
      </c>
      <c r="B1126" s="189" t="s">
        <v>2036</v>
      </c>
      <c r="C1126" s="160"/>
      <c r="D1126" s="160"/>
      <c r="E1126" s="160"/>
      <c r="F1126" s="361"/>
      <c r="G1126" s="362"/>
    </row>
    <row r="1127" s="130" customFormat="1" ht="23.1" customHeight="1" spans="1:7">
      <c r="A1127" s="189" t="s">
        <v>2037</v>
      </c>
      <c r="B1127" s="189" t="s">
        <v>2038</v>
      </c>
      <c r="C1127" s="160"/>
      <c r="D1127" s="160"/>
      <c r="E1127" s="160"/>
      <c r="F1127" s="361"/>
      <c r="G1127" s="362"/>
    </row>
    <row r="1128" s="130" customFormat="1" ht="23.1" customHeight="1" spans="1:7">
      <c r="A1128" s="189" t="s">
        <v>2039</v>
      </c>
      <c r="B1128" s="189" t="s">
        <v>1545</v>
      </c>
      <c r="C1128" s="160"/>
      <c r="D1128" s="160"/>
      <c r="E1128" s="160"/>
      <c r="F1128" s="361"/>
      <c r="G1128" s="362"/>
    </row>
    <row r="1129" s="130" customFormat="1" ht="23.1" customHeight="1" spans="1:7">
      <c r="A1129" s="189" t="s">
        <v>2040</v>
      </c>
      <c r="B1129" s="189" t="s">
        <v>2041</v>
      </c>
      <c r="C1129" s="160"/>
      <c r="D1129" s="160"/>
      <c r="E1129" s="160"/>
      <c r="F1129" s="361"/>
      <c r="G1129" s="362"/>
    </row>
    <row r="1130" s="130" customFormat="1" ht="23.1" customHeight="1" spans="1:7">
      <c r="A1130" s="189" t="s">
        <v>2042</v>
      </c>
      <c r="B1130" s="189" t="s">
        <v>2043</v>
      </c>
      <c r="C1130" s="160"/>
      <c r="D1130" s="160"/>
      <c r="E1130" s="160"/>
      <c r="F1130" s="361"/>
      <c r="G1130" s="362"/>
    </row>
    <row r="1131" s="130" customFormat="1" ht="23.1" customHeight="1" spans="1:7">
      <c r="A1131" s="189" t="s">
        <v>2044</v>
      </c>
      <c r="B1131" s="189" t="s">
        <v>2045</v>
      </c>
      <c r="C1131" s="160"/>
      <c r="D1131" s="160"/>
      <c r="E1131" s="160"/>
      <c r="F1131" s="361"/>
      <c r="G1131" s="362"/>
    </row>
    <row r="1132" s="130" customFormat="1" ht="23.1" customHeight="1" spans="1:7">
      <c r="A1132" s="157" t="s">
        <v>2046</v>
      </c>
      <c r="B1132" s="157" t="s">
        <v>2047</v>
      </c>
      <c r="C1132" s="158">
        <f>SUM(C1133,,C1160,C1175)</f>
        <v>1017</v>
      </c>
      <c r="D1132" s="158">
        <f>SUM(D1133,,D1160,D1175)</f>
        <v>4714</v>
      </c>
      <c r="E1132" s="158">
        <f>SUM(E1133,,E1160,E1175)</f>
        <v>1614</v>
      </c>
      <c r="F1132" s="361">
        <f>IF(ISERROR(E1132/C1132),,E1132/C1132)</f>
        <v>1.58702064896755</v>
      </c>
      <c r="G1132" s="362">
        <f t="shared" ref="G1132:G1134" si="30">E1132/D1132*100%</f>
        <v>0.342384386932541</v>
      </c>
    </row>
    <row r="1133" s="130" customFormat="1" ht="23.1" customHeight="1" spans="1:7">
      <c r="A1133" s="157" t="s">
        <v>2048</v>
      </c>
      <c r="B1133" s="363" t="s">
        <v>2049</v>
      </c>
      <c r="C1133" s="158">
        <f>SUM(C1134:C1159)</f>
        <v>879</v>
      </c>
      <c r="D1133" s="158">
        <f>SUM(D1134:D1159)</f>
        <v>4539</v>
      </c>
      <c r="E1133" s="158">
        <f>SUM(E1134:E1159)</f>
        <v>1474</v>
      </c>
      <c r="F1133" s="361">
        <f>IF(ISERROR(E1133/C1133),,E1133/C1133)</f>
        <v>1.6769055745165</v>
      </c>
      <c r="G1133" s="362">
        <f t="shared" si="30"/>
        <v>0.324741132408019</v>
      </c>
    </row>
    <row r="1134" s="130" customFormat="1" ht="23.1" customHeight="1" spans="1:7">
      <c r="A1134" s="189" t="s">
        <v>2050</v>
      </c>
      <c r="B1134" s="189" t="s">
        <v>129</v>
      </c>
      <c r="C1134" s="160">
        <v>684</v>
      </c>
      <c r="D1134" s="160">
        <v>672</v>
      </c>
      <c r="E1134" s="160">
        <v>739</v>
      </c>
      <c r="F1134" s="361">
        <f>IF(ISERROR(E1134/C1134),,E1134/C1134)</f>
        <v>1.08040935672515</v>
      </c>
      <c r="G1134" s="362">
        <f t="shared" si="30"/>
        <v>1.09970238095238</v>
      </c>
    </row>
    <row r="1135" s="130" customFormat="1" ht="23.1" customHeight="1" spans="1:7">
      <c r="A1135" s="189" t="s">
        <v>2051</v>
      </c>
      <c r="B1135" s="189" t="s">
        <v>131</v>
      </c>
      <c r="C1135" s="160" t="s">
        <v>47</v>
      </c>
      <c r="D1135" s="160" t="s">
        <v>47</v>
      </c>
      <c r="E1135" s="160" t="s">
        <v>47</v>
      </c>
      <c r="F1135" s="361"/>
      <c r="G1135" s="362"/>
    </row>
    <row r="1136" s="130" customFormat="1" ht="23.1" customHeight="1" spans="1:7">
      <c r="A1136" s="189" t="s">
        <v>2052</v>
      </c>
      <c r="B1136" s="189" t="s">
        <v>133</v>
      </c>
      <c r="C1136" s="160" t="s">
        <v>47</v>
      </c>
      <c r="D1136" s="160" t="s">
        <v>47</v>
      </c>
      <c r="E1136" s="160" t="s">
        <v>47</v>
      </c>
      <c r="F1136" s="361"/>
      <c r="G1136" s="362"/>
    </row>
    <row r="1137" s="130" customFormat="1" ht="23.1" customHeight="1" spans="1:7">
      <c r="A1137" s="189" t="s">
        <v>2053</v>
      </c>
      <c r="B1137" s="189" t="s">
        <v>2054</v>
      </c>
      <c r="C1137" s="160">
        <v>30</v>
      </c>
      <c r="D1137" s="160">
        <v>40</v>
      </c>
      <c r="E1137" s="160">
        <v>100</v>
      </c>
      <c r="F1137" s="361">
        <f>IF(ISERROR(E1137/C1137),,E1137/C1137)</f>
        <v>3.33333333333333</v>
      </c>
      <c r="G1137" s="362">
        <f>E1137/D1137*100%</f>
        <v>2.5</v>
      </c>
    </row>
    <row r="1138" s="130" customFormat="1" ht="23.1" customHeight="1" spans="1:7">
      <c r="A1138" s="189" t="s">
        <v>2055</v>
      </c>
      <c r="B1138" s="189" t="s">
        <v>2056</v>
      </c>
      <c r="C1138" s="160">
        <v>45</v>
      </c>
      <c r="D1138" s="160" t="s">
        <v>47</v>
      </c>
      <c r="E1138" s="160">
        <v>625</v>
      </c>
      <c r="F1138" s="361">
        <f>IF(ISERROR(E1138/C1138),,E1138/C1138)</f>
        <v>13.8888888888889</v>
      </c>
      <c r="G1138" s="362"/>
    </row>
    <row r="1139" s="130" customFormat="1" ht="23.1" customHeight="1" spans="1:7">
      <c r="A1139" s="189" t="s">
        <v>2057</v>
      </c>
      <c r="B1139" s="189" t="s">
        <v>2058</v>
      </c>
      <c r="C1139" s="160" t="s">
        <v>47</v>
      </c>
      <c r="D1139" s="160" t="s">
        <v>47</v>
      </c>
      <c r="E1139" s="160" t="s">
        <v>47</v>
      </c>
      <c r="F1139" s="361"/>
      <c r="G1139" s="362"/>
    </row>
    <row r="1140" s="130" customFormat="1" ht="23.1" customHeight="1" spans="1:7">
      <c r="A1140" s="189" t="s">
        <v>2059</v>
      </c>
      <c r="B1140" s="189" t="s">
        <v>2060</v>
      </c>
      <c r="C1140" s="160" t="s">
        <v>47</v>
      </c>
      <c r="D1140" s="160" t="s">
        <v>47</v>
      </c>
      <c r="E1140" s="160" t="s">
        <v>47</v>
      </c>
      <c r="F1140" s="361"/>
      <c r="G1140" s="362"/>
    </row>
    <row r="1141" s="130" customFormat="1" ht="23.1" customHeight="1" spans="1:7">
      <c r="A1141" s="189" t="s">
        <v>2061</v>
      </c>
      <c r="B1141" s="189" t="s">
        <v>2062</v>
      </c>
      <c r="C1141" s="160">
        <v>100</v>
      </c>
      <c r="D1141" s="160" t="s">
        <v>47</v>
      </c>
      <c r="E1141" s="160">
        <v>5</v>
      </c>
      <c r="F1141" s="361">
        <f>IF(ISERROR(E1141/C1141),,E1141/C1141)</f>
        <v>0.05</v>
      </c>
      <c r="G1141" s="362"/>
    </row>
    <row r="1142" s="130" customFormat="1" ht="23.1" customHeight="1" spans="1:7">
      <c r="A1142" s="189" t="s">
        <v>2063</v>
      </c>
      <c r="B1142" s="189" t="s">
        <v>2064</v>
      </c>
      <c r="C1142" s="160" t="s">
        <v>47</v>
      </c>
      <c r="D1142" s="160">
        <v>3775</v>
      </c>
      <c r="E1142" s="160" t="s">
        <v>47</v>
      </c>
      <c r="F1142" s="361">
        <f>IF(ISERROR(E1142/C1142),,E1142/C1142)</f>
        <v>0</v>
      </c>
      <c r="G1142" s="362"/>
    </row>
    <row r="1143" s="130" customFormat="1" ht="23.1" customHeight="1" spans="1:7">
      <c r="A1143" s="189" t="s">
        <v>2065</v>
      </c>
      <c r="B1143" s="189" t="s">
        <v>2066</v>
      </c>
      <c r="C1143" s="160" t="s">
        <v>47</v>
      </c>
      <c r="D1143" s="160" t="s">
        <v>47</v>
      </c>
      <c r="E1143" s="160" t="s">
        <v>47</v>
      </c>
      <c r="F1143" s="361"/>
      <c r="G1143" s="362"/>
    </row>
    <row r="1144" s="130" customFormat="1" ht="23.1" customHeight="1" spans="1:7">
      <c r="A1144" s="189" t="s">
        <v>2067</v>
      </c>
      <c r="B1144" s="189" t="s">
        <v>2068</v>
      </c>
      <c r="C1144" s="160">
        <v>20</v>
      </c>
      <c r="D1144" s="160">
        <v>16</v>
      </c>
      <c r="E1144" s="160">
        <v>5</v>
      </c>
      <c r="F1144" s="361">
        <f>IF(ISERROR(E1144/C1144),,E1144/C1144)</f>
        <v>0.25</v>
      </c>
      <c r="G1144" s="362">
        <v>0</v>
      </c>
    </row>
    <row r="1145" s="130" customFormat="1" ht="23.1" customHeight="1" spans="1:7">
      <c r="A1145" s="189" t="s">
        <v>2069</v>
      </c>
      <c r="B1145" s="189" t="s">
        <v>2070</v>
      </c>
      <c r="C1145" s="160" t="s">
        <v>47</v>
      </c>
      <c r="D1145" s="160" t="s">
        <v>47</v>
      </c>
      <c r="E1145" s="160" t="s">
        <v>47</v>
      </c>
      <c r="F1145" s="361"/>
      <c r="G1145" s="362"/>
    </row>
    <row r="1146" s="130" customFormat="1" ht="23.1" customHeight="1" spans="1:7">
      <c r="A1146" s="189" t="s">
        <v>2071</v>
      </c>
      <c r="B1146" s="189" t="s">
        <v>2072</v>
      </c>
      <c r="C1146" s="160" t="s">
        <v>47</v>
      </c>
      <c r="D1146" s="160" t="s">
        <v>47</v>
      </c>
      <c r="E1146" s="160" t="s">
        <v>47</v>
      </c>
      <c r="F1146" s="361"/>
      <c r="G1146" s="362"/>
    </row>
    <row r="1147" s="130" customFormat="1" ht="23.1" customHeight="1" spans="1:7">
      <c r="A1147" s="189" t="s">
        <v>2073</v>
      </c>
      <c r="B1147" s="189" t="s">
        <v>2074</v>
      </c>
      <c r="C1147" s="160" t="s">
        <v>47</v>
      </c>
      <c r="D1147" s="160" t="s">
        <v>47</v>
      </c>
      <c r="E1147" s="160" t="s">
        <v>47</v>
      </c>
      <c r="F1147" s="361"/>
      <c r="G1147" s="362"/>
    </row>
    <row r="1148" s="130" customFormat="1" ht="23.1" customHeight="1" spans="1:7">
      <c r="A1148" s="189" t="s">
        <v>2075</v>
      </c>
      <c r="B1148" s="189" t="s">
        <v>2076</v>
      </c>
      <c r="C1148" s="160" t="s">
        <v>47</v>
      </c>
      <c r="D1148" s="160" t="s">
        <v>47</v>
      </c>
      <c r="E1148" s="160" t="s">
        <v>47</v>
      </c>
      <c r="F1148" s="361"/>
      <c r="G1148" s="362"/>
    </row>
    <row r="1149" s="130" customFormat="1" ht="23.1" customHeight="1" spans="1:7">
      <c r="A1149" s="189" t="s">
        <v>2077</v>
      </c>
      <c r="B1149" s="189" t="s">
        <v>2078</v>
      </c>
      <c r="C1149" s="160" t="s">
        <v>47</v>
      </c>
      <c r="D1149" s="160" t="s">
        <v>47</v>
      </c>
      <c r="E1149" s="160" t="s">
        <v>47</v>
      </c>
      <c r="F1149" s="361"/>
      <c r="G1149" s="362"/>
    </row>
    <row r="1150" s="130" customFormat="1" ht="23.1" customHeight="1" spans="1:7">
      <c r="A1150" s="189" t="s">
        <v>2079</v>
      </c>
      <c r="B1150" s="189" t="s">
        <v>2080</v>
      </c>
      <c r="C1150" s="160" t="s">
        <v>47</v>
      </c>
      <c r="D1150" s="160" t="s">
        <v>47</v>
      </c>
      <c r="E1150" s="160" t="s">
        <v>47</v>
      </c>
      <c r="F1150" s="361"/>
      <c r="G1150" s="362"/>
    </row>
    <row r="1151" s="130" customFormat="1" ht="23.1" customHeight="1" spans="1:7">
      <c r="A1151" s="189" t="s">
        <v>2081</v>
      </c>
      <c r="B1151" s="189" t="s">
        <v>2082</v>
      </c>
      <c r="C1151" s="160" t="s">
        <v>47</v>
      </c>
      <c r="D1151" s="160" t="s">
        <v>47</v>
      </c>
      <c r="E1151" s="160" t="s">
        <v>47</v>
      </c>
      <c r="F1151" s="361"/>
      <c r="G1151" s="362"/>
    </row>
    <row r="1152" s="130" customFormat="1" ht="23.1" customHeight="1" spans="1:7">
      <c r="A1152" s="189" t="s">
        <v>2083</v>
      </c>
      <c r="B1152" s="189" t="s">
        <v>2084</v>
      </c>
      <c r="C1152" s="160" t="s">
        <v>47</v>
      </c>
      <c r="D1152" s="160" t="s">
        <v>47</v>
      </c>
      <c r="E1152" s="160" t="s">
        <v>47</v>
      </c>
      <c r="F1152" s="361"/>
      <c r="G1152" s="362"/>
    </row>
    <row r="1153" s="130" customFormat="1" ht="23.1" customHeight="1" spans="1:7">
      <c r="A1153" s="189" t="s">
        <v>2085</v>
      </c>
      <c r="B1153" s="189" t="s">
        <v>2086</v>
      </c>
      <c r="C1153" s="160" t="s">
        <v>47</v>
      </c>
      <c r="D1153" s="160" t="s">
        <v>47</v>
      </c>
      <c r="E1153" s="160" t="s">
        <v>47</v>
      </c>
      <c r="F1153" s="361"/>
      <c r="G1153" s="362"/>
    </row>
    <row r="1154" s="130" customFormat="1" ht="23.1" customHeight="1" spans="1:7">
      <c r="A1154" s="189" t="s">
        <v>2087</v>
      </c>
      <c r="B1154" s="189" t="s">
        <v>2088</v>
      </c>
      <c r="C1154" s="160" t="s">
        <v>47</v>
      </c>
      <c r="D1154" s="160" t="s">
        <v>47</v>
      </c>
      <c r="E1154" s="160" t="s">
        <v>47</v>
      </c>
      <c r="F1154" s="361"/>
      <c r="G1154" s="362"/>
    </row>
    <row r="1155" s="130" customFormat="1" ht="23.1" customHeight="1" spans="1:7">
      <c r="A1155" s="189" t="s">
        <v>2089</v>
      </c>
      <c r="B1155" s="189" t="s">
        <v>2090</v>
      </c>
      <c r="C1155" s="160" t="s">
        <v>47</v>
      </c>
      <c r="D1155" s="160" t="s">
        <v>47</v>
      </c>
      <c r="E1155" s="160" t="s">
        <v>47</v>
      </c>
      <c r="F1155" s="361"/>
      <c r="G1155" s="362"/>
    </row>
    <row r="1156" s="130" customFormat="1" ht="23.1" customHeight="1" spans="1:7">
      <c r="A1156" s="189" t="s">
        <v>2091</v>
      </c>
      <c r="B1156" s="189" t="s">
        <v>2092</v>
      </c>
      <c r="C1156" s="160" t="s">
        <v>47</v>
      </c>
      <c r="D1156" s="160" t="s">
        <v>47</v>
      </c>
      <c r="E1156" s="160" t="s">
        <v>47</v>
      </c>
      <c r="F1156" s="361"/>
      <c r="G1156" s="362"/>
    </row>
    <row r="1157" s="130" customFormat="1" ht="23.1" customHeight="1" spans="1:7">
      <c r="A1157" s="189" t="s">
        <v>2093</v>
      </c>
      <c r="B1157" s="189" t="s">
        <v>2094</v>
      </c>
      <c r="C1157" s="160" t="s">
        <v>47</v>
      </c>
      <c r="D1157" s="160" t="s">
        <v>47</v>
      </c>
      <c r="E1157" s="160" t="s">
        <v>47</v>
      </c>
      <c r="F1157" s="361"/>
      <c r="G1157" s="362"/>
    </row>
    <row r="1158" s="130" customFormat="1" ht="23.1" customHeight="1" spans="1:7">
      <c r="A1158" s="189" t="s">
        <v>2095</v>
      </c>
      <c r="B1158" s="189" t="s">
        <v>147</v>
      </c>
      <c r="C1158" s="160" t="s">
        <v>47</v>
      </c>
      <c r="D1158" s="160" t="s">
        <v>47</v>
      </c>
      <c r="E1158" s="160" t="s">
        <v>47</v>
      </c>
      <c r="F1158" s="361"/>
      <c r="G1158" s="362"/>
    </row>
    <row r="1159" s="130" customFormat="1" ht="23.1" customHeight="1" spans="1:7">
      <c r="A1159" s="189" t="s">
        <v>2096</v>
      </c>
      <c r="B1159" s="189" t="s">
        <v>2097</v>
      </c>
      <c r="C1159" s="160" t="s">
        <v>47</v>
      </c>
      <c r="D1159" s="160">
        <v>36</v>
      </c>
      <c r="E1159" s="160" t="s">
        <v>47</v>
      </c>
      <c r="F1159" s="361">
        <f>IF(ISERROR(E1159/C1159),,E1159/C1159)</f>
        <v>0</v>
      </c>
      <c r="G1159" s="362"/>
    </row>
    <row r="1160" s="130" customFormat="1" ht="23.1" customHeight="1" spans="1:7">
      <c r="A1160" s="157" t="s">
        <v>2098</v>
      </c>
      <c r="B1160" s="363" t="s">
        <v>2099</v>
      </c>
      <c r="C1160" s="158">
        <f>SUM(C1161:C1174)</f>
        <v>138</v>
      </c>
      <c r="D1160" s="158">
        <f>SUM(D1161:D1174)</f>
        <v>175</v>
      </c>
      <c r="E1160" s="158">
        <f>SUM(E1161:E1174)</f>
        <v>140</v>
      </c>
      <c r="F1160" s="361">
        <f>IF(ISERROR(E1160/C1160),,E1160/C1160)</f>
        <v>1.01449275362319</v>
      </c>
      <c r="G1160" s="362">
        <f>E1160/D1160*100%</f>
        <v>0.8</v>
      </c>
    </row>
    <row r="1161" s="130" customFormat="1" ht="23.1" customHeight="1" spans="1:7">
      <c r="A1161" s="189" t="s">
        <v>2100</v>
      </c>
      <c r="B1161" s="189" t="s">
        <v>129</v>
      </c>
      <c r="C1161" s="160">
        <v>38</v>
      </c>
      <c r="D1161" s="160">
        <v>36</v>
      </c>
      <c r="E1161" s="160" t="s">
        <v>47</v>
      </c>
      <c r="F1161" s="361">
        <f>IF(ISERROR(E1161/C1161),,E1161/C1161)</f>
        <v>0</v>
      </c>
      <c r="G1161" s="362">
        <v>0</v>
      </c>
    </row>
    <row r="1162" s="130" customFormat="1" ht="23.1" customHeight="1" spans="1:7">
      <c r="A1162" s="189" t="s">
        <v>2101</v>
      </c>
      <c r="B1162" s="189" t="s">
        <v>131</v>
      </c>
      <c r="C1162" s="160" t="s">
        <v>47</v>
      </c>
      <c r="D1162" s="160" t="s">
        <v>47</v>
      </c>
      <c r="E1162" s="160" t="s">
        <v>47</v>
      </c>
      <c r="F1162" s="361"/>
      <c r="G1162" s="362"/>
    </row>
    <row r="1163" s="130" customFormat="1" ht="23.1" customHeight="1" spans="1:7">
      <c r="A1163" s="189" t="s">
        <v>2102</v>
      </c>
      <c r="B1163" s="189" t="s">
        <v>133</v>
      </c>
      <c r="C1163" s="160" t="s">
        <v>47</v>
      </c>
      <c r="D1163" s="160" t="s">
        <v>47</v>
      </c>
      <c r="E1163" s="160" t="s">
        <v>47</v>
      </c>
      <c r="F1163" s="361"/>
      <c r="G1163" s="362"/>
    </row>
    <row r="1164" s="130" customFormat="1" ht="23.1" customHeight="1" spans="1:7">
      <c r="A1164" s="189" t="s">
        <v>2103</v>
      </c>
      <c r="B1164" s="189" t="s">
        <v>2104</v>
      </c>
      <c r="C1164" s="160" t="s">
        <v>47</v>
      </c>
      <c r="D1164" s="160" t="s">
        <v>47</v>
      </c>
      <c r="E1164" s="160" t="s">
        <v>47</v>
      </c>
      <c r="F1164" s="361"/>
      <c r="G1164" s="362"/>
    </row>
    <row r="1165" s="130" customFormat="1" ht="23.1" customHeight="1" spans="1:7">
      <c r="A1165" s="189" t="s">
        <v>2105</v>
      </c>
      <c r="B1165" s="189" t="s">
        <v>2106</v>
      </c>
      <c r="C1165" s="160" t="s">
        <v>47</v>
      </c>
      <c r="D1165" s="160" t="s">
        <v>47</v>
      </c>
      <c r="E1165" s="160" t="s">
        <v>47</v>
      </c>
      <c r="F1165" s="361"/>
      <c r="G1165" s="362"/>
    </row>
    <row r="1166" s="130" customFormat="1" ht="23.1" customHeight="1" spans="1:7">
      <c r="A1166" s="189" t="s">
        <v>2107</v>
      </c>
      <c r="B1166" s="189" t="s">
        <v>2108</v>
      </c>
      <c r="C1166" s="160" t="s">
        <v>47</v>
      </c>
      <c r="D1166" s="160" t="s">
        <v>47</v>
      </c>
      <c r="E1166" s="160" t="s">
        <v>47</v>
      </c>
      <c r="F1166" s="361"/>
      <c r="G1166" s="362"/>
    </row>
    <row r="1167" s="130" customFormat="1" ht="23.1" customHeight="1" spans="1:7">
      <c r="A1167" s="189" t="s">
        <v>2109</v>
      </c>
      <c r="B1167" s="189" t="s">
        <v>2110</v>
      </c>
      <c r="C1167" s="160" t="s">
        <v>47</v>
      </c>
      <c r="D1167" s="160" t="s">
        <v>47</v>
      </c>
      <c r="E1167" s="160" t="s">
        <v>47</v>
      </c>
      <c r="F1167" s="361"/>
      <c r="G1167" s="362"/>
    </row>
    <row r="1168" s="130" customFormat="1" ht="23.1" customHeight="1" spans="1:7">
      <c r="A1168" s="189" t="s">
        <v>2111</v>
      </c>
      <c r="B1168" s="189" t="s">
        <v>2112</v>
      </c>
      <c r="C1168" s="160">
        <v>100</v>
      </c>
      <c r="D1168" s="160">
        <v>139</v>
      </c>
      <c r="E1168" s="160">
        <v>140</v>
      </c>
      <c r="F1168" s="361">
        <f>IF(ISERROR(E1168/C1168),,E1168/C1168)</f>
        <v>1.4</v>
      </c>
      <c r="G1168" s="362">
        <f>E1168/D1168*100%</f>
        <v>1.00719424460432</v>
      </c>
    </row>
    <row r="1169" s="130" customFormat="1" ht="23.1" customHeight="1" spans="1:7">
      <c r="A1169" s="189" t="s">
        <v>2113</v>
      </c>
      <c r="B1169" s="189" t="s">
        <v>2114</v>
      </c>
      <c r="C1169" s="160" t="s">
        <v>47</v>
      </c>
      <c r="D1169" s="160" t="s">
        <v>47</v>
      </c>
      <c r="E1169" s="160" t="s">
        <v>47</v>
      </c>
      <c r="F1169" s="361"/>
      <c r="G1169" s="362"/>
    </row>
    <row r="1170" s="130" customFormat="1" ht="23.1" customHeight="1" spans="1:7">
      <c r="A1170" s="189" t="s">
        <v>2115</v>
      </c>
      <c r="B1170" s="189" t="s">
        <v>2116</v>
      </c>
      <c r="C1170" s="160" t="s">
        <v>47</v>
      </c>
      <c r="D1170" s="160" t="s">
        <v>47</v>
      </c>
      <c r="E1170" s="160" t="s">
        <v>47</v>
      </c>
      <c r="F1170" s="361"/>
      <c r="G1170" s="362"/>
    </row>
    <row r="1171" s="130" customFormat="1" ht="23.1" customHeight="1" spans="1:7">
      <c r="A1171" s="189" t="s">
        <v>2117</v>
      </c>
      <c r="B1171" s="189" t="s">
        <v>2118</v>
      </c>
      <c r="C1171" s="160" t="s">
        <v>47</v>
      </c>
      <c r="D1171" s="160" t="s">
        <v>47</v>
      </c>
      <c r="E1171" s="160" t="s">
        <v>47</v>
      </c>
      <c r="F1171" s="361"/>
      <c r="G1171" s="362"/>
    </row>
    <row r="1172" s="130" customFormat="1" ht="23.1" customHeight="1" spans="1:7">
      <c r="A1172" s="189" t="s">
        <v>2119</v>
      </c>
      <c r="B1172" s="189" t="s">
        <v>2120</v>
      </c>
      <c r="C1172" s="160" t="s">
        <v>47</v>
      </c>
      <c r="D1172" s="160" t="s">
        <v>47</v>
      </c>
      <c r="E1172" s="160" t="s">
        <v>47</v>
      </c>
      <c r="F1172" s="361"/>
      <c r="G1172" s="362"/>
    </row>
    <row r="1173" s="130" customFormat="1" ht="23.1" customHeight="1" spans="1:7">
      <c r="A1173" s="189" t="s">
        <v>2121</v>
      </c>
      <c r="B1173" s="189" t="s">
        <v>2122</v>
      </c>
      <c r="C1173" s="160" t="s">
        <v>47</v>
      </c>
      <c r="D1173" s="160" t="s">
        <v>47</v>
      </c>
      <c r="E1173" s="160" t="s">
        <v>47</v>
      </c>
      <c r="F1173" s="361"/>
      <c r="G1173" s="362"/>
    </row>
    <row r="1174" s="130" customFormat="1" ht="23.1" customHeight="1" spans="1:7">
      <c r="A1174" s="189" t="s">
        <v>2123</v>
      </c>
      <c r="B1174" s="189" t="s">
        <v>2124</v>
      </c>
      <c r="C1174" s="160" t="s">
        <v>47</v>
      </c>
      <c r="D1174" s="160" t="s">
        <v>47</v>
      </c>
      <c r="E1174" s="160" t="s">
        <v>47</v>
      </c>
      <c r="F1174" s="361"/>
      <c r="G1174" s="362"/>
    </row>
    <row r="1175" s="130" customFormat="1" ht="23.1" customHeight="1" spans="1:7">
      <c r="A1175" s="370" t="s">
        <v>2125</v>
      </c>
      <c r="B1175" s="371" t="s">
        <v>2126</v>
      </c>
      <c r="C1175" s="300">
        <f>SUM(C1176)</f>
        <v>0</v>
      </c>
      <c r="D1175" s="300">
        <f>SUM(D1176)</f>
        <v>0</v>
      </c>
      <c r="E1175" s="300">
        <f>SUM(E1176)</f>
        <v>0</v>
      </c>
      <c r="F1175" s="361">
        <f>IF(ISERROR(E1175/C1175),,E1175/C1175)</f>
        <v>0</v>
      </c>
      <c r="G1175" s="362">
        <v>0</v>
      </c>
    </row>
    <row r="1176" s="356" customFormat="1" ht="23.1" customHeight="1" spans="1:7">
      <c r="A1176" s="189" t="s">
        <v>2127</v>
      </c>
      <c r="B1176" s="189" t="s">
        <v>2126</v>
      </c>
      <c r="C1176" s="160"/>
      <c r="D1176" s="160"/>
      <c r="E1176" s="160"/>
      <c r="F1176" s="361"/>
      <c r="G1176" s="362"/>
    </row>
    <row r="1177" s="130" customFormat="1" ht="23.1" customHeight="1" spans="1:7">
      <c r="A1177" s="157" t="s">
        <v>2128</v>
      </c>
      <c r="B1177" s="157" t="s">
        <v>2129</v>
      </c>
      <c r="C1177" s="158">
        <f>SUM(C1178,,C1188,C1192)</f>
        <v>9294</v>
      </c>
      <c r="D1177" s="158">
        <f>SUM(D1178,,D1188,D1192)</f>
        <v>7464</v>
      </c>
      <c r="E1177" s="158">
        <f>SUM(E1178,,E1188,E1192)</f>
        <v>11239</v>
      </c>
      <c r="F1177" s="361">
        <f>IF(ISERROR(E1177/C1177),,E1177/C1177)</f>
        <v>1.20927480094685</v>
      </c>
      <c r="G1177" s="362">
        <f t="shared" ref="G1174:G1178" si="31">E1177/D1177*100%</f>
        <v>1.50576098606645</v>
      </c>
    </row>
    <row r="1178" s="130" customFormat="1" ht="23.1" customHeight="1" spans="1:7">
      <c r="A1178" s="157" t="s">
        <v>2130</v>
      </c>
      <c r="B1178" s="363" t="s">
        <v>2131</v>
      </c>
      <c r="C1178" s="158">
        <f>SUM(C1179:C1187)</f>
        <v>2689</v>
      </c>
      <c r="D1178" s="158">
        <f>SUM(D1179:D1187)</f>
        <v>844</v>
      </c>
      <c r="E1178" s="158">
        <f>SUM(E1179:E1187)</f>
        <v>4456</v>
      </c>
      <c r="F1178" s="361">
        <f>IF(ISERROR(E1178/C1178),,E1178/C1178)</f>
        <v>1.65712160654518</v>
      </c>
      <c r="G1178" s="362">
        <f t="shared" si="31"/>
        <v>5.27962085308057</v>
      </c>
    </row>
    <row r="1179" s="130" customFormat="1" ht="23.1" customHeight="1" spans="1:7">
      <c r="A1179" s="189" t="s">
        <v>2132</v>
      </c>
      <c r="B1179" s="189" t="s">
        <v>2133</v>
      </c>
      <c r="C1179" s="160" t="s">
        <v>47</v>
      </c>
      <c r="D1179" s="160" t="s">
        <v>47</v>
      </c>
      <c r="E1179" s="160" t="s">
        <v>47</v>
      </c>
      <c r="F1179" s="361"/>
      <c r="G1179" s="362"/>
    </row>
    <row r="1180" s="130" customFormat="1" ht="23.1" customHeight="1" spans="1:7">
      <c r="A1180" s="189" t="s">
        <v>2134</v>
      </c>
      <c r="B1180" s="189" t="s">
        <v>2135</v>
      </c>
      <c r="C1180" s="160">
        <v>141</v>
      </c>
      <c r="D1180" s="160">
        <v>348</v>
      </c>
      <c r="E1180" s="160">
        <v>673</v>
      </c>
      <c r="F1180" s="361">
        <f>IF(ISERROR(E1180/C1180),,E1180/C1180)</f>
        <v>4.77304964539007</v>
      </c>
      <c r="G1180" s="362">
        <v>0</v>
      </c>
    </row>
    <row r="1181" s="130" customFormat="1" ht="23.1" customHeight="1" spans="1:7">
      <c r="A1181" s="189" t="s">
        <v>2136</v>
      </c>
      <c r="B1181" s="189" t="s">
        <v>2137</v>
      </c>
      <c r="C1181" s="160" t="s">
        <v>47</v>
      </c>
      <c r="D1181" s="160" t="s">
        <v>47</v>
      </c>
      <c r="E1181" s="160" t="s">
        <v>47</v>
      </c>
      <c r="F1181" s="361"/>
      <c r="G1181" s="362"/>
    </row>
    <row r="1182" s="130" customFormat="1" ht="23.1" customHeight="1" spans="1:7">
      <c r="A1182" s="189" t="s">
        <v>2138</v>
      </c>
      <c r="B1182" s="189" t="s">
        <v>2139</v>
      </c>
      <c r="C1182" s="160" t="s">
        <v>47</v>
      </c>
      <c r="D1182" s="160">
        <v>284</v>
      </c>
      <c r="E1182" s="160" t="s">
        <v>47</v>
      </c>
      <c r="F1182" s="361">
        <f>IF(ISERROR(E1182/C1182),,E1182/C1182)</f>
        <v>0</v>
      </c>
      <c r="G1182" s="362">
        <v>0</v>
      </c>
    </row>
    <row r="1183" s="130" customFormat="1" ht="23.1" customHeight="1" spans="1:7">
      <c r="A1183" s="189" t="s">
        <v>2140</v>
      </c>
      <c r="B1183" s="189" t="s">
        <v>2141</v>
      </c>
      <c r="C1183" s="160">
        <v>2541</v>
      </c>
      <c r="D1183" s="160">
        <v>89</v>
      </c>
      <c r="E1183" s="160">
        <v>1291</v>
      </c>
      <c r="F1183" s="361">
        <f>IF(ISERROR(E1183/C1183),,E1183/C1183)</f>
        <v>0.508067689885872</v>
      </c>
      <c r="G1183" s="362">
        <f>E1183/D1183*100%</f>
        <v>14.5056179775281</v>
      </c>
    </row>
    <row r="1184" s="130" customFormat="1" ht="23.1" customHeight="1" spans="1:7">
      <c r="A1184" s="192" t="s">
        <v>2142</v>
      </c>
      <c r="B1184" s="192" t="s">
        <v>2143</v>
      </c>
      <c r="C1184" s="160">
        <v>7</v>
      </c>
      <c r="D1184" s="160">
        <v>118</v>
      </c>
      <c r="E1184" s="160">
        <v>70</v>
      </c>
      <c r="F1184" s="361">
        <f>IF(ISERROR(E1184/C1184),,E1184/C1184)</f>
        <v>10</v>
      </c>
      <c r="G1184" s="362">
        <f>E1184/D1184*100%</f>
        <v>0.593220338983051</v>
      </c>
    </row>
    <row r="1185" s="130" customFormat="1" ht="23.1" customHeight="1" spans="1:7">
      <c r="A1185" s="192" t="s">
        <v>2144</v>
      </c>
      <c r="B1185" s="192" t="s">
        <v>2145</v>
      </c>
      <c r="C1185" s="160" t="s">
        <v>47</v>
      </c>
      <c r="D1185" s="160" t="s">
        <v>47</v>
      </c>
      <c r="E1185" s="160" t="s">
        <v>47</v>
      </c>
      <c r="F1185" s="361"/>
      <c r="G1185" s="362"/>
    </row>
    <row r="1186" s="130" customFormat="1" ht="23.1" customHeight="1" spans="1:7">
      <c r="A1186" s="192" t="s">
        <v>2146</v>
      </c>
      <c r="B1186" s="192" t="s">
        <v>2147</v>
      </c>
      <c r="C1186" s="160" t="s">
        <v>47</v>
      </c>
      <c r="D1186" s="160" t="s">
        <v>47</v>
      </c>
      <c r="E1186" s="160" t="s">
        <v>47</v>
      </c>
      <c r="F1186" s="361"/>
      <c r="G1186" s="362"/>
    </row>
    <row r="1187" s="130" customFormat="1" ht="23.1" customHeight="1" spans="1:7">
      <c r="A1187" s="189" t="s">
        <v>2148</v>
      </c>
      <c r="B1187" s="189" t="s">
        <v>2149</v>
      </c>
      <c r="C1187" s="160" t="s">
        <v>47</v>
      </c>
      <c r="D1187" s="160">
        <v>5</v>
      </c>
      <c r="E1187" s="160">
        <v>2422</v>
      </c>
      <c r="F1187" s="361">
        <f>IF(ISERROR(E1187/C1187),,E1187/C1187)</f>
        <v>0</v>
      </c>
      <c r="G1187" s="362">
        <v>0</v>
      </c>
    </row>
    <row r="1188" s="130" customFormat="1" ht="23.1" customHeight="1" spans="1:7">
      <c r="A1188" s="157" t="s">
        <v>2150</v>
      </c>
      <c r="B1188" s="363" t="s">
        <v>2151</v>
      </c>
      <c r="C1188" s="158">
        <f>SUM(C1189:C1191)</f>
        <v>6605</v>
      </c>
      <c r="D1188" s="158">
        <f>SUM(D1189:D1191)</f>
        <v>6620</v>
      </c>
      <c r="E1188" s="158">
        <f>SUM(E1189:E1191)</f>
        <v>6738</v>
      </c>
      <c r="F1188" s="361">
        <f>IF(ISERROR(E1188/C1188),,E1188/C1188)</f>
        <v>1.02013626040878</v>
      </c>
      <c r="G1188" s="362">
        <f>E1188/D1188*100%</f>
        <v>1.0178247734139</v>
      </c>
    </row>
    <row r="1189" s="130" customFormat="1" ht="23.1" customHeight="1" spans="1:7">
      <c r="A1189" s="189" t="s">
        <v>2152</v>
      </c>
      <c r="B1189" s="189" t="s">
        <v>2153</v>
      </c>
      <c r="C1189" s="160">
        <v>6605</v>
      </c>
      <c r="D1189" s="160">
        <v>6620</v>
      </c>
      <c r="E1189" s="160">
        <v>6738</v>
      </c>
      <c r="F1189" s="361">
        <f>IF(ISERROR(E1189/C1189),,E1189/C1189)</f>
        <v>1.02013626040878</v>
      </c>
      <c r="G1189" s="362">
        <f>E1189/D1189*100%</f>
        <v>1.0178247734139</v>
      </c>
    </row>
    <row r="1190" s="130" customFormat="1" ht="23.1" customHeight="1" spans="1:7">
      <c r="A1190" s="189" t="s">
        <v>2154</v>
      </c>
      <c r="B1190" s="189" t="s">
        <v>2155</v>
      </c>
      <c r="C1190" s="160" t="s">
        <v>47</v>
      </c>
      <c r="D1190" s="160" t="s">
        <v>47</v>
      </c>
      <c r="E1190" s="160" t="s">
        <v>47</v>
      </c>
      <c r="F1190" s="361"/>
      <c r="G1190" s="362"/>
    </row>
    <row r="1191" s="130" customFormat="1" ht="23.1" customHeight="1" spans="1:7">
      <c r="A1191" s="189" t="s">
        <v>2156</v>
      </c>
      <c r="B1191" s="189" t="s">
        <v>2157</v>
      </c>
      <c r="C1191" s="160" t="s">
        <v>47</v>
      </c>
      <c r="D1191" s="160" t="s">
        <v>47</v>
      </c>
      <c r="E1191" s="160" t="s">
        <v>47</v>
      </c>
      <c r="F1191" s="361"/>
      <c r="G1191" s="362"/>
    </row>
    <row r="1192" s="130" customFormat="1" ht="23.1" customHeight="1" spans="1:7">
      <c r="A1192" s="157" t="s">
        <v>2158</v>
      </c>
      <c r="B1192" s="363" t="s">
        <v>2159</v>
      </c>
      <c r="C1192" s="158">
        <f>SUM(C1193:C1195)</f>
        <v>0</v>
      </c>
      <c r="D1192" s="158">
        <f>SUM(D1193:D1195)</f>
        <v>0</v>
      </c>
      <c r="E1192" s="158">
        <f>SUM(E1193:E1195)</f>
        <v>45</v>
      </c>
      <c r="F1192" s="361">
        <f>IF(ISERROR(E1192/C1192),,E1192/C1192)</f>
        <v>0</v>
      </c>
      <c r="G1192" s="362">
        <v>0</v>
      </c>
    </row>
    <row r="1193" s="130" customFormat="1" ht="23.1" customHeight="1" spans="1:7">
      <c r="A1193" s="189" t="s">
        <v>2160</v>
      </c>
      <c r="B1193" s="189" t="s">
        <v>2161</v>
      </c>
      <c r="C1193" s="160" t="s">
        <v>47</v>
      </c>
      <c r="D1193" s="160" t="s">
        <v>47</v>
      </c>
      <c r="E1193" s="160" t="s">
        <v>47</v>
      </c>
      <c r="F1193" s="361"/>
      <c r="G1193" s="362"/>
    </row>
    <row r="1194" s="130" customFormat="1" ht="23.1" customHeight="1" spans="1:7">
      <c r="A1194" s="189" t="s">
        <v>2162</v>
      </c>
      <c r="B1194" s="189" t="s">
        <v>2163</v>
      </c>
      <c r="C1194" s="160" t="s">
        <v>47</v>
      </c>
      <c r="D1194" s="160" t="s">
        <v>47</v>
      </c>
      <c r="E1194" s="160" t="s">
        <v>47</v>
      </c>
      <c r="F1194" s="361"/>
      <c r="G1194" s="362"/>
    </row>
    <row r="1195" s="130" customFormat="1" ht="23.1" customHeight="1" spans="1:7">
      <c r="A1195" s="189" t="s">
        <v>2164</v>
      </c>
      <c r="B1195" s="189" t="s">
        <v>2165</v>
      </c>
      <c r="C1195" s="160" t="s">
        <v>47</v>
      </c>
      <c r="D1195" s="160" t="s">
        <v>47</v>
      </c>
      <c r="E1195" s="160">
        <v>45</v>
      </c>
      <c r="F1195" s="361">
        <f>IF(ISERROR(E1195/C1195),,E1195/C1195)</f>
        <v>0</v>
      </c>
      <c r="G1195" s="362">
        <v>0</v>
      </c>
    </row>
    <row r="1196" s="130" customFormat="1" ht="23.1" customHeight="1" spans="1:7">
      <c r="A1196" s="157" t="s">
        <v>2166</v>
      </c>
      <c r="B1196" s="157" t="s">
        <v>2167</v>
      </c>
      <c r="C1196" s="158">
        <f>SUM(C1197,C1215,C1222,C1228)</f>
        <v>9631</v>
      </c>
      <c r="D1196" s="158">
        <f>SUM(D1197,D1215,D1222,D1228)</f>
        <v>4963</v>
      </c>
      <c r="E1196" s="158">
        <f>SUM(E1197,E1215,E1222,E1228)</f>
        <v>8551</v>
      </c>
      <c r="F1196" s="361">
        <f>IF(ISERROR(E1196/C1196),,E1196/C1196)</f>
        <v>0.887862111930225</v>
      </c>
      <c r="G1196" s="362">
        <f>E1196/D1196*100%</f>
        <v>1.72294982873262</v>
      </c>
    </row>
    <row r="1197" s="130" customFormat="1" ht="23.1" customHeight="1" spans="1:7">
      <c r="A1197" s="157" t="s">
        <v>2168</v>
      </c>
      <c r="B1197" s="363" t="s">
        <v>2169</v>
      </c>
      <c r="C1197" s="158">
        <f>SUM(C1198:C1214)</f>
        <v>9631</v>
      </c>
      <c r="D1197" s="158">
        <f>SUM(D1198:D1214)</f>
        <v>4963</v>
      </c>
      <c r="E1197" s="158">
        <f>SUM(E1198:E1214)</f>
        <v>8551</v>
      </c>
      <c r="F1197" s="361">
        <f>IF(ISERROR(E1197/C1197),,E1197/C1197)</f>
        <v>0.887862111930225</v>
      </c>
      <c r="G1197" s="362">
        <f>E1197/D1197*100%</f>
        <v>1.72294982873262</v>
      </c>
    </row>
    <row r="1198" s="130" customFormat="1" ht="23.1" customHeight="1" spans="1:7">
      <c r="A1198" s="189" t="s">
        <v>2170</v>
      </c>
      <c r="B1198" s="189" t="s">
        <v>129</v>
      </c>
      <c r="C1198" s="160" t="s">
        <v>47</v>
      </c>
      <c r="D1198" s="160" t="s">
        <v>47</v>
      </c>
      <c r="E1198" s="160" t="s">
        <v>47</v>
      </c>
      <c r="F1198" s="361"/>
      <c r="G1198" s="362"/>
    </row>
    <row r="1199" s="130" customFormat="1" ht="23.1" customHeight="1" spans="1:7">
      <c r="A1199" s="189" t="s">
        <v>2171</v>
      </c>
      <c r="B1199" s="189" t="s">
        <v>131</v>
      </c>
      <c r="C1199" s="160" t="s">
        <v>47</v>
      </c>
      <c r="D1199" s="160" t="s">
        <v>47</v>
      </c>
      <c r="E1199" s="160" t="s">
        <v>47</v>
      </c>
      <c r="F1199" s="361"/>
      <c r="G1199" s="362"/>
    </row>
    <row r="1200" s="130" customFormat="1" ht="23.1" customHeight="1" spans="1:7">
      <c r="A1200" s="189" t="s">
        <v>2172</v>
      </c>
      <c r="B1200" s="189" t="s">
        <v>133</v>
      </c>
      <c r="C1200" s="160" t="s">
        <v>47</v>
      </c>
      <c r="D1200" s="160" t="s">
        <v>47</v>
      </c>
      <c r="E1200" s="160" t="s">
        <v>47</v>
      </c>
      <c r="F1200" s="361"/>
      <c r="G1200" s="362"/>
    </row>
    <row r="1201" s="130" customFormat="1" ht="23.1" customHeight="1" spans="1:7">
      <c r="A1201" s="189" t="s">
        <v>2173</v>
      </c>
      <c r="B1201" s="189" t="s">
        <v>2174</v>
      </c>
      <c r="C1201" s="160" t="s">
        <v>47</v>
      </c>
      <c r="D1201" s="160" t="s">
        <v>47</v>
      </c>
      <c r="E1201" s="160" t="s">
        <v>47</v>
      </c>
      <c r="F1201" s="361"/>
      <c r="G1201" s="362"/>
    </row>
    <row r="1202" s="130" customFormat="1" ht="23.1" customHeight="1" spans="1:7">
      <c r="A1202" s="189" t="s">
        <v>2175</v>
      </c>
      <c r="B1202" s="189" t="s">
        <v>2176</v>
      </c>
      <c r="C1202" s="160" t="s">
        <v>47</v>
      </c>
      <c r="D1202" s="160" t="s">
        <v>47</v>
      </c>
      <c r="E1202" s="160" t="s">
        <v>47</v>
      </c>
      <c r="F1202" s="361"/>
      <c r="G1202" s="362"/>
    </row>
    <row r="1203" s="130" customFormat="1" ht="23.1" customHeight="1" spans="1:7">
      <c r="A1203" s="189" t="s">
        <v>2177</v>
      </c>
      <c r="B1203" s="189" t="s">
        <v>2178</v>
      </c>
      <c r="C1203" s="160" t="s">
        <v>47</v>
      </c>
      <c r="D1203" s="160" t="s">
        <v>47</v>
      </c>
      <c r="E1203" s="160" t="s">
        <v>47</v>
      </c>
      <c r="F1203" s="361"/>
      <c r="G1203" s="362"/>
    </row>
    <row r="1204" s="130" customFormat="1" ht="23.1" customHeight="1" spans="1:7">
      <c r="A1204" s="189" t="s">
        <v>2179</v>
      </c>
      <c r="B1204" s="189" t="s">
        <v>2180</v>
      </c>
      <c r="C1204" s="160" t="s">
        <v>47</v>
      </c>
      <c r="D1204" s="160" t="s">
        <v>47</v>
      </c>
      <c r="E1204" s="160" t="s">
        <v>47</v>
      </c>
      <c r="F1204" s="361"/>
      <c r="G1204" s="362"/>
    </row>
    <row r="1205" s="130" customFormat="1" ht="23.1" customHeight="1" spans="1:7">
      <c r="A1205" s="189" t="s">
        <v>2181</v>
      </c>
      <c r="B1205" s="189" t="s">
        <v>2182</v>
      </c>
      <c r="C1205" s="160" t="s">
        <v>47</v>
      </c>
      <c r="D1205" s="160" t="s">
        <v>47</v>
      </c>
      <c r="E1205" s="160" t="s">
        <v>47</v>
      </c>
      <c r="F1205" s="361"/>
      <c r="G1205" s="362"/>
    </row>
    <row r="1206" s="130" customFormat="1" ht="23.1" customHeight="1" spans="1:7">
      <c r="A1206" s="189" t="s">
        <v>2183</v>
      </c>
      <c r="B1206" s="189" t="s">
        <v>2184</v>
      </c>
      <c r="C1206" s="160" t="s">
        <v>47</v>
      </c>
      <c r="D1206" s="160" t="s">
        <v>47</v>
      </c>
      <c r="E1206" s="160" t="s">
        <v>47</v>
      </c>
      <c r="F1206" s="361"/>
      <c r="G1206" s="362"/>
    </row>
    <row r="1207" s="130" customFormat="1" ht="23.1" customHeight="1" spans="1:7">
      <c r="A1207" s="189" t="s">
        <v>2185</v>
      </c>
      <c r="B1207" s="189" t="s">
        <v>2186</v>
      </c>
      <c r="C1207" s="160" t="s">
        <v>47</v>
      </c>
      <c r="D1207" s="160" t="s">
        <v>47</v>
      </c>
      <c r="E1207" s="160" t="s">
        <v>47</v>
      </c>
      <c r="F1207" s="361"/>
      <c r="G1207" s="362"/>
    </row>
    <row r="1208" s="130" customFormat="1" ht="23.1" customHeight="1" spans="1:7">
      <c r="A1208" s="189" t="s">
        <v>2187</v>
      </c>
      <c r="B1208" s="189" t="s">
        <v>2188</v>
      </c>
      <c r="C1208" s="160">
        <v>241</v>
      </c>
      <c r="D1208" s="160">
        <v>197</v>
      </c>
      <c r="E1208" s="160">
        <v>120</v>
      </c>
      <c r="F1208" s="361">
        <f>IF(ISERROR(E1208/C1208),,E1208/C1208)</f>
        <v>0.49792531120332</v>
      </c>
      <c r="G1208" s="362">
        <f>E1208/D1208*100%</f>
        <v>0.609137055837564</v>
      </c>
    </row>
    <row r="1209" s="130" customFormat="1" ht="23.1" customHeight="1" spans="1:7">
      <c r="A1209" s="189" t="s">
        <v>2189</v>
      </c>
      <c r="B1209" s="189" t="s">
        <v>2190</v>
      </c>
      <c r="C1209" s="160" t="s">
        <v>47</v>
      </c>
      <c r="D1209" s="160" t="s">
        <v>47</v>
      </c>
      <c r="E1209" s="160" t="s">
        <v>47</v>
      </c>
      <c r="F1209" s="361"/>
      <c r="G1209" s="362"/>
    </row>
    <row r="1210" s="130" customFormat="1" ht="23.1" customHeight="1" spans="1:7">
      <c r="A1210" s="189" t="s">
        <v>2191</v>
      </c>
      <c r="B1210" s="189" t="s">
        <v>2192</v>
      </c>
      <c r="C1210" s="160" t="s">
        <v>47</v>
      </c>
      <c r="D1210" s="160" t="s">
        <v>47</v>
      </c>
      <c r="E1210" s="160" t="s">
        <v>47</v>
      </c>
      <c r="F1210" s="361"/>
      <c r="G1210" s="362"/>
    </row>
    <row r="1211" s="130" customFormat="1" ht="23.1" customHeight="1" spans="1:7">
      <c r="A1211" s="189" t="s">
        <v>2193</v>
      </c>
      <c r="B1211" s="189" t="s">
        <v>2194</v>
      </c>
      <c r="C1211" s="160" t="s">
        <v>47</v>
      </c>
      <c r="D1211" s="160" t="s">
        <v>47</v>
      </c>
      <c r="E1211" s="160" t="s">
        <v>47</v>
      </c>
      <c r="F1211" s="361"/>
      <c r="G1211" s="362"/>
    </row>
    <row r="1212" s="130" customFormat="1" ht="23.1" customHeight="1" spans="1:7">
      <c r="A1212" s="189" t="s">
        <v>2195</v>
      </c>
      <c r="B1212" s="189" t="s">
        <v>2196</v>
      </c>
      <c r="C1212" s="160" t="s">
        <v>47</v>
      </c>
      <c r="D1212" s="160" t="s">
        <v>47</v>
      </c>
      <c r="E1212" s="160" t="s">
        <v>47</v>
      </c>
      <c r="F1212" s="361"/>
      <c r="G1212" s="362"/>
    </row>
    <row r="1213" s="130" customFormat="1" ht="23.1" customHeight="1" spans="1:7">
      <c r="A1213" s="189" t="s">
        <v>2197</v>
      </c>
      <c r="B1213" s="189" t="s">
        <v>147</v>
      </c>
      <c r="C1213" s="160" t="s">
        <v>47</v>
      </c>
      <c r="D1213" s="160" t="s">
        <v>47</v>
      </c>
      <c r="E1213" s="160" t="s">
        <v>47</v>
      </c>
      <c r="F1213" s="361"/>
      <c r="G1213" s="362"/>
    </row>
    <row r="1214" s="130" customFormat="1" ht="23.1" customHeight="1" spans="1:7">
      <c r="A1214" s="189" t="s">
        <v>2198</v>
      </c>
      <c r="B1214" s="189" t="s">
        <v>2199</v>
      </c>
      <c r="C1214" s="160">
        <v>9390</v>
      </c>
      <c r="D1214" s="160">
        <v>4766</v>
      </c>
      <c r="E1214" s="160">
        <v>8431</v>
      </c>
      <c r="F1214" s="361">
        <f>IF(ISERROR(E1214/C1214),,E1214/C1214)</f>
        <v>0.897870074547391</v>
      </c>
      <c r="G1214" s="362">
        <f>E1214/D1214*100%</f>
        <v>1.76898866974402</v>
      </c>
    </row>
    <row r="1215" s="130" customFormat="1" ht="23.1" customHeight="1" spans="1:7">
      <c r="A1215" s="157" t="s">
        <v>2200</v>
      </c>
      <c r="B1215" s="363" t="s">
        <v>2201</v>
      </c>
      <c r="C1215" s="158">
        <f>SUM(C1216:C1221)</f>
        <v>0</v>
      </c>
      <c r="D1215" s="158">
        <f>SUM(D1216:D1221)</f>
        <v>0</v>
      </c>
      <c r="E1215" s="158">
        <f>SUM(E1216:E1221)</f>
        <v>0</v>
      </c>
      <c r="F1215" s="361">
        <f>IF(ISERROR(E1215/C1215),,E1215/C1215)</f>
        <v>0</v>
      </c>
      <c r="G1215" s="362">
        <v>0</v>
      </c>
    </row>
    <row r="1216" s="130" customFormat="1" ht="23.1" customHeight="1" spans="1:7">
      <c r="A1216" s="189" t="s">
        <v>2202</v>
      </c>
      <c r="B1216" s="189" t="s">
        <v>2203</v>
      </c>
      <c r="C1216" s="160"/>
      <c r="D1216" s="160"/>
      <c r="E1216" s="160"/>
      <c r="F1216" s="361"/>
      <c r="G1216" s="362"/>
    </row>
    <row r="1217" s="130" customFormat="1" ht="23.1" customHeight="1" spans="1:7">
      <c r="A1217" s="189" t="s">
        <v>2204</v>
      </c>
      <c r="B1217" s="189" t="s">
        <v>2205</v>
      </c>
      <c r="C1217" s="160"/>
      <c r="D1217" s="160"/>
      <c r="E1217" s="160"/>
      <c r="F1217" s="361"/>
      <c r="G1217" s="362"/>
    </row>
    <row r="1218" s="130" customFormat="1" ht="23.1" customHeight="1" spans="1:7">
      <c r="A1218" s="189" t="s">
        <v>2206</v>
      </c>
      <c r="B1218" s="189" t="s">
        <v>2207</v>
      </c>
      <c r="C1218" s="160"/>
      <c r="D1218" s="160"/>
      <c r="E1218" s="160"/>
      <c r="F1218" s="361"/>
      <c r="G1218" s="362"/>
    </row>
    <row r="1219" s="130" customFormat="1" ht="23.1" customHeight="1" spans="1:7">
      <c r="A1219" s="189" t="s">
        <v>2208</v>
      </c>
      <c r="B1219" s="189" t="s">
        <v>2209</v>
      </c>
      <c r="C1219" s="160"/>
      <c r="D1219" s="160"/>
      <c r="E1219" s="160"/>
      <c r="F1219" s="361"/>
      <c r="G1219" s="362"/>
    </row>
    <row r="1220" s="130" customFormat="1" ht="23.1" customHeight="1" spans="1:7">
      <c r="A1220" s="189" t="s">
        <v>2210</v>
      </c>
      <c r="B1220" s="189" t="s">
        <v>2211</v>
      </c>
      <c r="C1220" s="160"/>
      <c r="D1220" s="160"/>
      <c r="E1220" s="160"/>
      <c r="F1220" s="361"/>
      <c r="G1220" s="362"/>
    </row>
    <row r="1221" s="130" customFormat="1" ht="23.1" customHeight="1" spans="1:7">
      <c r="A1221" s="189" t="s">
        <v>2212</v>
      </c>
      <c r="B1221" s="189" t="s">
        <v>2213</v>
      </c>
      <c r="C1221" s="160"/>
      <c r="D1221" s="160"/>
      <c r="E1221" s="160"/>
      <c r="F1221" s="361"/>
      <c r="G1221" s="362"/>
    </row>
    <row r="1222" s="130" customFormat="1" ht="23.1" customHeight="1" spans="1:7">
      <c r="A1222" s="157" t="s">
        <v>2214</v>
      </c>
      <c r="B1222" s="363" t="s">
        <v>2215</v>
      </c>
      <c r="C1222" s="158">
        <f>SUM(C1223:C1227)</f>
        <v>0</v>
      </c>
      <c r="D1222" s="158">
        <f>SUM(D1223:D1227)</f>
        <v>0</v>
      </c>
      <c r="E1222" s="158">
        <f>SUM(E1223:E1227)</f>
        <v>0</v>
      </c>
      <c r="F1222" s="361">
        <f>IF(ISERROR(E1222/C1222),,E1222/C1222)</f>
        <v>0</v>
      </c>
      <c r="G1222" s="362">
        <v>0</v>
      </c>
    </row>
    <row r="1223" s="130" customFormat="1" ht="23.1" customHeight="1" spans="1:7">
      <c r="A1223" s="189" t="s">
        <v>2216</v>
      </c>
      <c r="B1223" s="189" t="s">
        <v>2217</v>
      </c>
      <c r="C1223" s="160"/>
      <c r="D1223" s="160"/>
      <c r="E1223" s="160"/>
      <c r="F1223" s="361"/>
      <c r="G1223" s="362"/>
    </row>
    <row r="1224" s="130" customFormat="1" ht="23.1" customHeight="1" spans="1:7">
      <c r="A1224" s="189" t="s">
        <v>2218</v>
      </c>
      <c r="B1224" s="189" t="s">
        <v>2219</v>
      </c>
      <c r="C1224" s="160"/>
      <c r="D1224" s="160"/>
      <c r="E1224" s="160"/>
      <c r="F1224" s="361"/>
      <c r="G1224" s="362"/>
    </row>
    <row r="1225" s="130" customFormat="1" ht="23.1" customHeight="1" spans="1:7">
      <c r="A1225" s="189" t="s">
        <v>2220</v>
      </c>
      <c r="B1225" s="189" t="s">
        <v>2221</v>
      </c>
      <c r="C1225" s="160"/>
      <c r="D1225" s="160"/>
      <c r="E1225" s="160"/>
      <c r="F1225" s="361"/>
      <c r="G1225" s="362"/>
    </row>
    <row r="1226" s="130" customFormat="1" ht="23.1" customHeight="1" spans="1:7">
      <c r="A1226" s="189" t="s">
        <v>2222</v>
      </c>
      <c r="B1226" s="189" t="s">
        <v>2223</v>
      </c>
      <c r="C1226" s="160"/>
      <c r="D1226" s="160"/>
      <c r="E1226" s="160"/>
      <c r="F1226" s="361"/>
      <c r="G1226" s="362"/>
    </row>
    <row r="1227" s="130" customFormat="1" ht="23.1" customHeight="1" spans="1:7">
      <c r="A1227" s="189" t="s">
        <v>2224</v>
      </c>
      <c r="B1227" s="189" t="s">
        <v>2225</v>
      </c>
      <c r="C1227" s="160"/>
      <c r="D1227" s="160"/>
      <c r="E1227" s="160"/>
      <c r="F1227" s="361"/>
      <c r="G1227" s="362"/>
    </row>
    <row r="1228" s="130" customFormat="1" ht="23.1" customHeight="1" spans="1:7">
      <c r="A1228" s="157" t="s">
        <v>2226</v>
      </c>
      <c r="B1228" s="363" t="s">
        <v>2227</v>
      </c>
      <c r="C1228" s="158">
        <f>SUM(C1229:C1240)</f>
        <v>0</v>
      </c>
      <c r="D1228" s="158">
        <f>SUM(D1229:D1240)</f>
        <v>0</v>
      </c>
      <c r="E1228" s="158">
        <f>SUM(E1229:E1240)</f>
        <v>0</v>
      </c>
      <c r="F1228" s="361">
        <f>IF(ISERROR(E1228/C1228),,E1228/C1228)</f>
        <v>0</v>
      </c>
      <c r="G1228" s="362">
        <v>0</v>
      </c>
    </row>
    <row r="1229" s="130" customFormat="1" ht="23.1" customHeight="1" spans="1:7">
      <c r="A1229" s="189" t="s">
        <v>2228</v>
      </c>
      <c r="B1229" s="189" t="s">
        <v>2229</v>
      </c>
      <c r="C1229" s="160"/>
      <c r="D1229" s="160"/>
      <c r="E1229" s="160"/>
      <c r="F1229" s="361"/>
      <c r="G1229" s="362"/>
    </row>
    <row r="1230" s="130" customFormat="1" ht="23.1" customHeight="1" spans="1:7">
      <c r="A1230" s="189" t="s">
        <v>2230</v>
      </c>
      <c r="B1230" s="189" t="s">
        <v>2231</v>
      </c>
      <c r="C1230" s="160"/>
      <c r="D1230" s="160"/>
      <c r="E1230" s="160"/>
      <c r="F1230" s="361"/>
      <c r="G1230" s="362"/>
    </row>
    <row r="1231" s="130" customFormat="1" ht="23.1" customHeight="1" spans="1:7">
      <c r="A1231" s="189" t="s">
        <v>2232</v>
      </c>
      <c r="B1231" s="189" t="s">
        <v>2233</v>
      </c>
      <c r="C1231" s="160"/>
      <c r="D1231" s="160"/>
      <c r="E1231" s="160"/>
      <c r="F1231" s="361"/>
      <c r="G1231" s="362"/>
    </row>
    <row r="1232" s="130" customFormat="1" ht="23.1" customHeight="1" spans="1:7">
      <c r="A1232" s="189" t="s">
        <v>2234</v>
      </c>
      <c r="B1232" s="189" t="s">
        <v>2235</v>
      </c>
      <c r="C1232" s="160"/>
      <c r="D1232" s="160"/>
      <c r="E1232" s="160"/>
      <c r="F1232" s="361"/>
      <c r="G1232" s="362"/>
    </row>
    <row r="1233" s="130" customFormat="1" ht="23.1" customHeight="1" spans="1:7">
      <c r="A1233" s="189" t="s">
        <v>2236</v>
      </c>
      <c r="B1233" s="189" t="s">
        <v>2237</v>
      </c>
      <c r="C1233" s="160"/>
      <c r="D1233" s="160"/>
      <c r="E1233" s="160"/>
      <c r="F1233" s="361"/>
      <c r="G1233" s="362"/>
    </row>
    <row r="1234" s="130" customFormat="1" ht="23.1" customHeight="1" spans="1:7">
      <c r="A1234" s="189" t="s">
        <v>2238</v>
      </c>
      <c r="B1234" s="189" t="s">
        <v>2239</v>
      </c>
      <c r="C1234" s="160"/>
      <c r="D1234" s="160"/>
      <c r="E1234" s="160"/>
      <c r="F1234" s="361"/>
      <c r="G1234" s="362"/>
    </row>
    <row r="1235" s="130" customFormat="1" ht="23.1" customHeight="1" spans="1:7">
      <c r="A1235" s="189" t="s">
        <v>2240</v>
      </c>
      <c r="B1235" s="189" t="s">
        <v>2241</v>
      </c>
      <c r="C1235" s="160"/>
      <c r="D1235" s="160"/>
      <c r="E1235" s="160"/>
      <c r="F1235" s="361"/>
      <c r="G1235" s="362"/>
    </row>
    <row r="1236" s="130" customFormat="1" ht="23.1" customHeight="1" spans="1:7">
      <c r="A1236" s="189" t="s">
        <v>2242</v>
      </c>
      <c r="B1236" s="189" t="s">
        <v>2243</v>
      </c>
      <c r="C1236" s="160"/>
      <c r="D1236" s="160"/>
      <c r="E1236" s="160"/>
      <c r="F1236" s="361"/>
      <c r="G1236" s="362"/>
    </row>
    <row r="1237" s="130" customFormat="1" ht="23.1" customHeight="1" spans="1:7">
      <c r="A1237" s="189" t="s">
        <v>2244</v>
      </c>
      <c r="B1237" s="189" t="s">
        <v>2245</v>
      </c>
      <c r="C1237" s="160"/>
      <c r="D1237" s="160"/>
      <c r="E1237" s="160"/>
      <c r="F1237" s="361"/>
      <c r="G1237" s="362"/>
    </row>
    <row r="1238" s="130" customFormat="1" ht="23.1" customHeight="1" spans="1:7">
      <c r="A1238" s="189" t="s">
        <v>2246</v>
      </c>
      <c r="B1238" s="189" t="s">
        <v>2247</v>
      </c>
      <c r="C1238" s="160"/>
      <c r="D1238" s="160"/>
      <c r="E1238" s="160"/>
      <c r="F1238" s="361"/>
      <c r="G1238" s="362"/>
    </row>
    <row r="1239" s="130" customFormat="1" ht="23.1" customHeight="1" spans="1:7">
      <c r="A1239" s="189" t="s">
        <v>2248</v>
      </c>
      <c r="B1239" s="189" t="s">
        <v>2249</v>
      </c>
      <c r="C1239" s="160"/>
      <c r="D1239" s="160"/>
      <c r="E1239" s="160"/>
      <c r="F1239" s="361"/>
      <c r="G1239" s="362"/>
    </row>
    <row r="1240" s="130" customFormat="1" ht="23.1" customHeight="1" spans="1:7">
      <c r="A1240" s="189" t="s">
        <v>2250</v>
      </c>
      <c r="B1240" s="189" t="s">
        <v>2251</v>
      </c>
      <c r="C1240" s="160"/>
      <c r="D1240" s="160"/>
      <c r="E1240" s="160"/>
      <c r="F1240" s="361"/>
      <c r="G1240" s="362"/>
    </row>
    <row r="1241" s="130" customFormat="1" ht="23.1" customHeight="1" spans="1:7">
      <c r="A1241" s="157" t="s">
        <v>2252</v>
      </c>
      <c r="B1241" s="157" t="s">
        <v>2253</v>
      </c>
      <c r="C1241" s="158">
        <f>SUM(C1242,C1253,C1260,C1268,C1281,C1285,C1289)</f>
        <v>982</v>
      </c>
      <c r="D1241" s="158">
        <f>SUM(D1242,D1253,D1260,D1268,D1281,D1285,D1289)</f>
        <v>3376</v>
      </c>
      <c r="E1241" s="158">
        <f>SUM(E1242,E1253,E1260,E1268,E1281,E1285,E1289)</f>
        <v>1438</v>
      </c>
      <c r="F1241" s="361">
        <f>IF(ISERROR(E1241/C1241),,E1241/C1241)</f>
        <v>1.46435845213849</v>
      </c>
      <c r="G1241" s="362">
        <f t="shared" ref="G1241:G1244" si="32">E1241/D1241*100%</f>
        <v>0.425947867298578</v>
      </c>
    </row>
    <row r="1242" s="130" customFormat="1" ht="23.1" customHeight="1" spans="1:7">
      <c r="A1242" s="157" t="s">
        <v>2254</v>
      </c>
      <c r="B1242" s="363" t="s">
        <v>2255</v>
      </c>
      <c r="C1242" s="158">
        <f>SUM(C1243:C1252)</f>
        <v>426</v>
      </c>
      <c r="D1242" s="158">
        <f>SUM(D1243:D1252)</f>
        <v>436</v>
      </c>
      <c r="E1242" s="158">
        <f>SUM(E1243:E1252)</f>
        <v>420</v>
      </c>
      <c r="F1242" s="361">
        <f>IF(ISERROR(E1242/C1242),,E1242/C1242)</f>
        <v>0.985915492957746</v>
      </c>
      <c r="G1242" s="362">
        <f t="shared" si="32"/>
        <v>0.963302752293578</v>
      </c>
    </row>
    <row r="1243" s="130" customFormat="1" ht="23.1" customHeight="1" spans="1:7">
      <c r="A1243" s="189" t="s">
        <v>2256</v>
      </c>
      <c r="B1243" s="189" t="s">
        <v>129</v>
      </c>
      <c r="C1243" s="160">
        <v>350</v>
      </c>
      <c r="D1243" s="160">
        <v>388</v>
      </c>
      <c r="E1243" s="160">
        <v>368</v>
      </c>
      <c r="F1243" s="361">
        <f>IF(ISERROR(E1243/C1243),,E1243/C1243)</f>
        <v>1.05142857142857</v>
      </c>
      <c r="G1243" s="362">
        <f t="shared" si="32"/>
        <v>0.948453608247423</v>
      </c>
    </row>
    <row r="1244" s="130" customFormat="1" ht="23.1" customHeight="1" spans="1:7">
      <c r="A1244" s="189" t="s">
        <v>2257</v>
      </c>
      <c r="B1244" s="189" t="s">
        <v>131</v>
      </c>
      <c r="C1244" s="160" t="s">
        <v>47</v>
      </c>
      <c r="D1244" s="160" t="s">
        <v>47</v>
      </c>
      <c r="E1244" s="160" t="s">
        <v>47</v>
      </c>
      <c r="F1244" s="361"/>
      <c r="G1244" s="362"/>
    </row>
    <row r="1245" s="130" customFormat="1" ht="23.1" customHeight="1" spans="1:7">
      <c r="A1245" s="189" t="s">
        <v>2258</v>
      </c>
      <c r="B1245" s="189" t="s">
        <v>133</v>
      </c>
      <c r="C1245" s="160" t="s">
        <v>47</v>
      </c>
      <c r="D1245" s="160" t="s">
        <v>47</v>
      </c>
      <c r="E1245" s="160" t="s">
        <v>47</v>
      </c>
      <c r="F1245" s="361"/>
      <c r="G1245" s="362"/>
    </row>
    <row r="1246" s="130" customFormat="1" ht="23.1" customHeight="1" spans="1:7">
      <c r="A1246" s="189" t="s">
        <v>2259</v>
      </c>
      <c r="B1246" s="189" t="s">
        <v>2260</v>
      </c>
      <c r="C1246" s="160" t="s">
        <v>47</v>
      </c>
      <c r="D1246" s="160" t="s">
        <v>47</v>
      </c>
      <c r="E1246" s="160" t="s">
        <v>47</v>
      </c>
      <c r="F1246" s="361"/>
      <c r="G1246" s="362"/>
    </row>
    <row r="1247" s="130" customFormat="1" ht="23.1" customHeight="1" spans="1:7">
      <c r="A1247" s="189" t="s">
        <v>2261</v>
      </c>
      <c r="B1247" s="189" t="s">
        <v>2262</v>
      </c>
      <c r="C1247" s="160" t="s">
        <v>47</v>
      </c>
      <c r="D1247" s="160" t="s">
        <v>47</v>
      </c>
      <c r="E1247" s="160" t="s">
        <v>47</v>
      </c>
      <c r="F1247" s="361"/>
      <c r="G1247" s="362"/>
    </row>
    <row r="1248" s="130" customFormat="1" ht="23.1" customHeight="1" spans="1:7">
      <c r="A1248" s="189" t="s">
        <v>2263</v>
      </c>
      <c r="B1248" s="189" t="s">
        <v>2264</v>
      </c>
      <c r="C1248" s="160">
        <v>31</v>
      </c>
      <c r="D1248" s="160">
        <v>35</v>
      </c>
      <c r="E1248" s="160">
        <v>17</v>
      </c>
      <c r="F1248" s="361">
        <f>IF(ISERROR(E1248/C1248),,E1248/C1248)</f>
        <v>0.548387096774194</v>
      </c>
      <c r="G1248" s="362">
        <f t="shared" ref="G1248:G1254" si="33">E1248/D1248*100%</f>
        <v>0.485714285714286</v>
      </c>
    </row>
    <row r="1249" s="130" customFormat="1" ht="23.1" customHeight="1" spans="1:7">
      <c r="A1249" s="189" t="s">
        <v>2265</v>
      </c>
      <c r="B1249" s="189" t="s">
        <v>2266</v>
      </c>
      <c r="C1249" s="160" t="s">
        <v>47</v>
      </c>
      <c r="D1249" s="160" t="s">
        <v>47</v>
      </c>
      <c r="E1249" s="160" t="s">
        <v>47</v>
      </c>
      <c r="F1249" s="361"/>
      <c r="G1249" s="362"/>
    </row>
    <row r="1250" s="130" customFormat="1" ht="23.1" customHeight="1" spans="1:7">
      <c r="A1250" s="189" t="s">
        <v>2267</v>
      </c>
      <c r="B1250" s="189" t="s">
        <v>2268</v>
      </c>
      <c r="C1250" s="160" t="s">
        <v>47</v>
      </c>
      <c r="D1250" s="160" t="s">
        <v>47</v>
      </c>
      <c r="E1250" s="160" t="s">
        <v>47</v>
      </c>
      <c r="F1250" s="361"/>
      <c r="G1250" s="362"/>
    </row>
    <row r="1251" s="130" customFormat="1" ht="23.1" customHeight="1" spans="1:7">
      <c r="A1251" s="189" t="s">
        <v>2269</v>
      </c>
      <c r="B1251" s="189" t="s">
        <v>147</v>
      </c>
      <c r="C1251" s="160" t="s">
        <v>47</v>
      </c>
      <c r="D1251" s="160" t="s">
        <v>47</v>
      </c>
      <c r="E1251" s="160" t="s">
        <v>47</v>
      </c>
      <c r="F1251" s="361"/>
      <c r="G1251" s="362"/>
    </row>
    <row r="1252" s="130" customFormat="1" ht="23.1" customHeight="1" spans="1:7">
      <c r="A1252" s="189" t="s">
        <v>2270</v>
      </c>
      <c r="B1252" s="189" t="s">
        <v>2271</v>
      </c>
      <c r="C1252" s="160">
        <v>45</v>
      </c>
      <c r="D1252" s="160">
        <v>13</v>
      </c>
      <c r="E1252" s="160">
        <v>35</v>
      </c>
      <c r="F1252" s="361">
        <f>IF(ISERROR(E1252/C1252),,E1252/C1252)</f>
        <v>0.777777777777778</v>
      </c>
      <c r="G1252" s="362">
        <f t="shared" si="33"/>
        <v>2.69230769230769</v>
      </c>
    </row>
    <row r="1253" s="130" customFormat="1" ht="23.1" customHeight="1" spans="1:7">
      <c r="A1253" s="157" t="s">
        <v>2272</v>
      </c>
      <c r="B1253" s="363" t="s">
        <v>2273</v>
      </c>
      <c r="C1253" s="158">
        <f>SUM(C1254:C1259)</f>
        <v>254</v>
      </c>
      <c r="D1253" s="158">
        <f>SUM(D1254:D1259)</f>
        <v>497</v>
      </c>
      <c r="E1253" s="158">
        <f>SUM(E1254:E1259)</f>
        <v>247</v>
      </c>
      <c r="F1253" s="361">
        <f>IF(ISERROR(E1253/C1253),,E1253/C1253)</f>
        <v>0.97244094488189</v>
      </c>
      <c r="G1253" s="362">
        <f t="shared" si="33"/>
        <v>0.496981891348089</v>
      </c>
    </row>
    <row r="1254" s="130" customFormat="1" ht="23.1" customHeight="1" spans="1:7">
      <c r="A1254" s="189" t="s">
        <v>2274</v>
      </c>
      <c r="B1254" s="189" t="s">
        <v>129</v>
      </c>
      <c r="C1254" s="160" t="s">
        <v>47</v>
      </c>
      <c r="D1254" s="160" t="s">
        <v>47</v>
      </c>
      <c r="E1254" s="160">
        <v>220</v>
      </c>
      <c r="F1254" s="361">
        <f>IF(ISERROR(E1254/C1254),,E1254/C1254)</f>
        <v>0</v>
      </c>
      <c r="G1254" s="362"/>
    </row>
    <row r="1255" s="130" customFormat="1" ht="23.1" customHeight="1" spans="1:7">
      <c r="A1255" s="189" t="s">
        <v>2275</v>
      </c>
      <c r="B1255" s="189" t="s">
        <v>131</v>
      </c>
      <c r="C1255" s="160" t="s">
        <v>47</v>
      </c>
      <c r="D1255" s="160" t="s">
        <v>47</v>
      </c>
      <c r="E1255" s="160" t="s">
        <v>47</v>
      </c>
      <c r="F1255" s="361"/>
      <c r="G1255" s="362"/>
    </row>
    <row r="1256" s="130" customFormat="1" ht="23.1" customHeight="1" spans="1:7">
      <c r="A1256" s="189" t="s">
        <v>2276</v>
      </c>
      <c r="B1256" s="189" t="s">
        <v>133</v>
      </c>
      <c r="C1256" s="160" t="s">
        <v>47</v>
      </c>
      <c r="D1256" s="160" t="s">
        <v>47</v>
      </c>
      <c r="E1256" s="160" t="s">
        <v>47</v>
      </c>
      <c r="F1256" s="361"/>
      <c r="G1256" s="362"/>
    </row>
    <row r="1257" s="130" customFormat="1" ht="23.1" customHeight="1" spans="1:7">
      <c r="A1257" s="189" t="s">
        <v>2277</v>
      </c>
      <c r="B1257" s="189" t="s">
        <v>2278</v>
      </c>
      <c r="C1257" s="160" t="s">
        <v>47</v>
      </c>
      <c r="D1257" s="160" t="s">
        <v>47</v>
      </c>
      <c r="E1257" s="160" t="s">
        <v>47</v>
      </c>
      <c r="F1257" s="361"/>
      <c r="G1257" s="362"/>
    </row>
    <row r="1258" s="356" customFormat="1" ht="23.1" customHeight="1" spans="1:7">
      <c r="A1258" s="189" t="s">
        <v>2279</v>
      </c>
      <c r="B1258" s="189" t="s">
        <v>147</v>
      </c>
      <c r="C1258" s="160" t="s">
        <v>47</v>
      </c>
      <c r="D1258" s="160" t="s">
        <v>47</v>
      </c>
      <c r="E1258" s="160" t="s">
        <v>47</v>
      </c>
      <c r="F1258" s="361"/>
      <c r="G1258" s="362"/>
    </row>
    <row r="1259" s="130" customFormat="1" ht="23.1" customHeight="1" spans="1:7">
      <c r="A1259" s="189" t="s">
        <v>2280</v>
      </c>
      <c r="B1259" s="189" t="s">
        <v>2281</v>
      </c>
      <c r="C1259" s="160">
        <v>254</v>
      </c>
      <c r="D1259" s="160">
        <v>497</v>
      </c>
      <c r="E1259" s="160">
        <v>27</v>
      </c>
      <c r="F1259" s="361">
        <f>IF(ISERROR(E1259/C1259),,E1259/C1259)</f>
        <v>0.106299212598425</v>
      </c>
      <c r="G1259" s="362">
        <f>E1259/D1259*100%</f>
        <v>0.0543259557344064</v>
      </c>
    </row>
    <row r="1260" s="130" customFormat="1" ht="23.1" customHeight="1" spans="1:7">
      <c r="A1260" s="157" t="s">
        <v>2282</v>
      </c>
      <c r="B1260" s="363" t="s">
        <v>2283</v>
      </c>
      <c r="C1260" s="158">
        <f>SUM(C1261:C1267)</f>
        <v>0</v>
      </c>
      <c r="D1260" s="158">
        <f>SUM(D1261:D1267)</f>
        <v>0</v>
      </c>
      <c r="E1260" s="158">
        <f>SUM(E1261:E1267)</f>
        <v>0</v>
      </c>
      <c r="F1260" s="361">
        <f>IF(ISERROR(E1260/C1260),,E1260/C1260)</f>
        <v>0</v>
      </c>
      <c r="G1260" s="362">
        <v>0</v>
      </c>
    </row>
    <row r="1261" s="130" customFormat="1" ht="23.1" customHeight="1" spans="1:7">
      <c r="A1261" s="189" t="s">
        <v>2284</v>
      </c>
      <c r="B1261" s="189" t="s">
        <v>129</v>
      </c>
      <c r="C1261" s="160"/>
      <c r="D1261" s="160"/>
      <c r="E1261" s="160"/>
      <c r="F1261" s="361"/>
      <c r="G1261" s="362"/>
    </row>
    <row r="1262" s="130" customFormat="1" ht="23.1" customHeight="1" spans="1:7">
      <c r="A1262" s="189" t="s">
        <v>2285</v>
      </c>
      <c r="B1262" s="189" t="s">
        <v>131</v>
      </c>
      <c r="C1262" s="160"/>
      <c r="D1262" s="160"/>
      <c r="E1262" s="160"/>
      <c r="F1262" s="361"/>
      <c r="G1262" s="362"/>
    </row>
    <row r="1263" s="130" customFormat="1" ht="23.1" customHeight="1" spans="1:7">
      <c r="A1263" s="189" t="s">
        <v>2286</v>
      </c>
      <c r="B1263" s="189" t="s">
        <v>133</v>
      </c>
      <c r="C1263" s="160"/>
      <c r="D1263" s="160"/>
      <c r="E1263" s="160"/>
      <c r="F1263" s="361"/>
      <c r="G1263" s="362"/>
    </row>
    <row r="1264" s="130" customFormat="1" ht="23.1" customHeight="1" spans="1:7">
      <c r="A1264" s="189" t="s">
        <v>2287</v>
      </c>
      <c r="B1264" s="189" t="s">
        <v>2288</v>
      </c>
      <c r="C1264" s="160"/>
      <c r="D1264" s="160"/>
      <c r="E1264" s="160"/>
      <c r="F1264" s="361"/>
      <c r="G1264" s="362"/>
    </row>
    <row r="1265" s="130" customFormat="1" ht="23.1" customHeight="1" spans="1:7">
      <c r="A1265" s="189" t="s">
        <v>2289</v>
      </c>
      <c r="B1265" s="189" t="s">
        <v>2290</v>
      </c>
      <c r="C1265" s="160"/>
      <c r="D1265" s="160"/>
      <c r="E1265" s="160"/>
      <c r="F1265" s="361"/>
      <c r="G1265" s="362"/>
    </row>
    <row r="1266" s="130" customFormat="1" ht="23.1" customHeight="1" spans="1:7">
      <c r="A1266" s="189" t="s">
        <v>2291</v>
      </c>
      <c r="B1266" s="189" t="s">
        <v>147</v>
      </c>
      <c r="C1266" s="160"/>
      <c r="D1266" s="160"/>
      <c r="E1266" s="160"/>
      <c r="F1266" s="361"/>
      <c r="G1266" s="362"/>
    </row>
    <row r="1267" s="130" customFormat="1" ht="23.1" customHeight="1" spans="1:7">
      <c r="A1267" s="189" t="s">
        <v>2292</v>
      </c>
      <c r="B1267" s="189" t="s">
        <v>2293</v>
      </c>
      <c r="C1267" s="160"/>
      <c r="D1267" s="160"/>
      <c r="E1267" s="160"/>
      <c r="F1267" s="361"/>
      <c r="G1267" s="362"/>
    </row>
    <row r="1268" s="130" customFormat="1" ht="23.1" customHeight="1" spans="1:7">
      <c r="A1268" s="157" t="s">
        <v>2294</v>
      </c>
      <c r="B1268" s="363" t="s">
        <v>2295</v>
      </c>
      <c r="C1268" s="158">
        <f>SUM(C1269:C1280)</f>
        <v>0</v>
      </c>
      <c r="D1268" s="158">
        <f>SUM(D1269:D1280)</f>
        <v>0</v>
      </c>
      <c r="E1268" s="158">
        <f>SUM(E1269:E1280)</f>
        <v>0</v>
      </c>
      <c r="F1268" s="361">
        <f>IF(ISERROR(E1268/C1268),,E1268/C1268)</f>
        <v>0</v>
      </c>
      <c r="G1268" s="362">
        <v>0</v>
      </c>
    </row>
    <row r="1269" s="130" customFormat="1" ht="23.1" customHeight="1" spans="1:7">
      <c r="A1269" s="189" t="s">
        <v>2296</v>
      </c>
      <c r="B1269" s="189" t="s">
        <v>129</v>
      </c>
      <c r="C1269" s="160"/>
      <c r="D1269" s="160"/>
      <c r="E1269" s="160"/>
      <c r="F1269" s="361"/>
      <c r="G1269" s="362"/>
    </row>
    <row r="1270" s="130" customFormat="1" ht="23.1" customHeight="1" spans="1:7">
      <c r="A1270" s="189" t="s">
        <v>2297</v>
      </c>
      <c r="B1270" s="189" t="s">
        <v>131</v>
      </c>
      <c r="C1270" s="160"/>
      <c r="D1270" s="160"/>
      <c r="E1270" s="160"/>
      <c r="F1270" s="361"/>
      <c r="G1270" s="362"/>
    </row>
    <row r="1271" s="130" customFormat="1" ht="23.1" customHeight="1" spans="1:7">
      <c r="A1271" s="189" t="s">
        <v>2298</v>
      </c>
      <c r="B1271" s="189" t="s">
        <v>133</v>
      </c>
      <c r="C1271" s="160"/>
      <c r="D1271" s="160"/>
      <c r="E1271" s="160"/>
      <c r="F1271" s="361"/>
      <c r="G1271" s="362"/>
    </row>
    <row r="1272" s="130" customFormat="1" ht="23.1" customHeight="1" spans="1:7">
      <c r="A1272" s="189" t="s">
        <v>2299</v>
      </c>
      <c r="B1272" s="189" t="s">
        <v>2300</v>
      </c>
      <c r="C1272" s="160"/>
      <c r="D1272" s="160"/>
      <c r="E1272" s="160"/>
      <c r="F1272" s="361"/>
      <c r="G1272" s="362"/>
    </row>
    <row r="1273" s="130" customFormat="1" ht="23.1" customHeight="1" spans="1:7">
      <c r="A1273" s="189" t="s">
        <v>2301</v>
      </c>
      <c r="B1273" s="189" t="s">
        <v>2302</v>
      </c>
      <c r="C1273" s="160"/>
      <c r="D1273" s="160"/>
      <c r="E1273" s="160"/>
      <c r="F1273" s="361"/>
      <c r="G1273" s="362"/>
    </row>
    <row r="1274" s="130" customFormat="1" ht="23.1" customHeight="1" spans="1:7">
      <c r="A1274" s="189" t="s">
        <v>2303</v>
      </c>
      <c r="B1274" s="189" t="s">
        <v>2304</v>
      </c>
      <c r="C1274" s="160"/>
      <c r="D1274" s="160"/>
      <c r="E1274" s="160"/>
      <c r="F1274" s="361"/>
      <c r="G1274" s="362"/>
    </row>
    <row r="1275" s="130" customFormat="1" ht="23.1" customHeight="1" spans="1:7">
      <c r="A1275" s="189" t="s">
        <v>2305</v>
      </c>
      <c r="B1275" s="189" t="s">
        <v>2306</v>
      </c>
      <c r="C1275" s="160"/>
      <c r="D1275" s="160"/>
      <c r="E1275" s="160"/>
      <c r="F1275" s="361"/>
      <c r="G1275" s="362"/>
    </row>
    <row r="1276" s="130" customFormat="1" ht="23.1" customHeight="1" spans="1:7">
      <c r="A1276" s="189" t="s">
        <v>2307</v>
      </c>
      <c r="B1276" s="189" t="s">
        <v>2308</v>
      </c>
      <c r="C1276" s="160"/>
      <c r="D1276" s="160"/>
      <c r="E1276" s="160"/>
      <c r="F1276" s="361"/>
      <c r="G1276" s="362"/>
    </row>
    <row r="1277" s="130" customFormat="1" ht="23.1" customHeight="1" spans="1:7">
      <c r="A1277" s="189" t="s">
        <v>2309</v>
      </c>
      <c r="B1277" s="189" t="s">
        <v>2310</v>
      </c>
      <c r="C1277" s="160"/>
      <c r="D1277" s="160"/>
      <c r="E1277" s="160"/>
      <c r="F1277" s="361"/>
      <c r="G1277" s="362"/>
    </row>
    <row r="1278" s="130" customFormat="1" ht="23.1" customHeight="1" spans="1:7">
      <c r="A1278" s="189" t="s">
        <v>2311</v>
      </c>
      <c r="B1278" s="189" t="s">
        <v>2312</v>
      </c>
      <c r="C1278" s="160"/>
      <c r="D1278" s="160"/>
      <c r="E1278" s="160"/>
      <c r="F1278" s="361"/>
      <c r="G1278" s="362"/>
    </row>
    <row r="1279" s="130" customFormat="1" ht="23.1" customHeight="1" spans="1:7">
      <c r="A1279" s="189" t="s">
        <v>2313</v>
      </c>
      <c r="B1279" s="189" t="s">
        <v>2314</v>
      </c>
      <c r="C1279" s="160"/>
      <c r="D1279" s="160"/>
      <c r="E1279" s="160"/>
      <c r="F1279" s="361"/>
      <c r="G1279" s="362"/>
    </row>
    <row r="1280" s="130" customFormat="1" ht="23.1" customHeight="1" spans="1:7">
      <c r="A1280" s="189" t="s">
        <v>2315</v>
      </c>
      <c r="B1280" s="189" t="s">
        <v>2316</v>
      </c>
      <c r="C1280" s="160"/>
      <c r="D1280" s="160"/>
      <c r="E1280" s="160"/>
      <c r="F1280" s="361"/>
      <c r="G1280" s="362"/>
    </row>
    <row r="1281" s="130" customFormat="1" ht="23.1" customHeight="1" spans="1:7">
      <c r="A1281" s="157" t="s">
        <v>2317</v>
      </c>
      <c r="B1281" s="363" t="s">
        <v>2318</v>
      </c>
      <c r="C1281" s="158">
        <f>SUM(C1282:C1284)</f>
        <v>84</v>
      </c>
      <c r="D1281" s="158">
        <f>SUM(D1282:D1284)</f>
        <v>1905</v>
      </c>
      <c r="E1281" s="158">
        <f>SUM(E1282:E1284)</f>
        <v>284</v>
      </c>
      <c r="F1281" s="361">
        <f>IF(ISERROR(E1281/C1281),,E1281/C1281)</f>
        <v>3.38095238095238</v>
      </c>
      <c r="G1281" s="362">
        <f t="shared" ref="G1281:G1288" si="34">E1281/D1281*100%</f>
        <v>0.149081364829396</v>
      </c>
    </row>
    <row r="1282" s="130" customFormat="1" ht="23.1" customHeight="1" spans="1:7">
      <c r="A1282" s="189" t="s">
        <v>2319</v>
      </c>
      <c r="B1282" s="189" t="s">
        <v>2320</v>
      </c>
      <c r="C1282" s="160">
        <v>84</v>
      </c>
      <c r="D1282" s="160">
        <v>1903</v>
      </c>
      <c r="E1282" s="160">
        <v>284</v>
      </c>
      <c r="F1282" s="361">
        <f>IF(ISERROR(E1282/C1282),,E1282/C1282)</f>
        <v>3.38095238095238</v>
      </c>
      <c r="G1282" s="362">
        <f t="shared" si="34"/>
        <v>0.149238045191802</v>
      </c>
    </row>
    <row r="1283" s="130" customFormat="1" ht="23.1" customHeight="1" spans="1:7">
      <c r="A1283" s="189" t="s">
        <v>2321</v>
      </c>
      <c r="B1283" s="189" t="s">
        <v>2322</v>
      </c>
      <c r="C1283" s="160" t="s">
        <v>47</v>
      </c>
      <c r="D1283" s="160" t="s">
        <v>47</v>
      </c>
      <c r="E1283" s="160" t="s">
        <v>47</v>
      </c>
      <c r="F1283" s="361"/>
      <c r="G1283" s="362"/>
    </row>
    <row r="1284" s="130" customFormat="1" ht="23.1" customHeight="1" spans="1:7">
      <c r="A1284" s="189" t="s">
        <v>2323</v>
      </c>
      <c r="B1284" s="189" t="s">
        <v>2324</v>
      </c>
      <c r="C1284" s="160" t="s">
        <v>47</v>
      </c>
      <c r="D1284" s="160">
        <v>2</v>
      </c>
      <c r="E1284" s="160" t="s">
        <v>47</v>
      </c>
      <c r="F1284" s="361">
        <f>IF(ISERROR(E1284/C1284),,E1284/C1284)</f>
        <v>0</v>
      </c>
      <c r="G1284" s="362"/>
    </row>
    <row r="1285" s="130" customFormat="1" ht="23.1" customHeight="1" spans="1:7">
      <c r="A1285" s="157" t="s">
        <v>2325</v>
      </c>
      <c r="B1285" s="363" t="s">
        <v>2326</v>
      </c>
      <c r="C1285" s="158">
        <f>SUM(C1286:C1288)</f>
        <v>218</v>
      </c>
      <c r="D1285" s="158">
        <f>SUM(D1286:D1288)</f>
        <v>538</v>
      </c>
      <c r="E1285" s="158">
        <f>SUM(E1286:E1288)</f>
        <v>487</v>
      </c>
      <c r="F1285" s="361">
        <f t="shared" ref="F1285:F1305" si="35">IF(ISERROR(E1285/C1285),,E1285/C1285)</f>
        <v>2.23394495412844</v>
      </c>
      <c r="G1285" s="362">
        <f t="shared" si="34"/>
        <v>0.905204460966543</v>
      </c>
    </row>
    <row r="1286" s="130" customFormat="1" ht="23.1" customHeight="1" spans="1:7">
      <c r="A1286" s="189" t="s">
        <v>2327</v>
      </c>
      <c r="B1286" s="189" t="s">
        <v>2328</v>
      </c>
      <c r="C1286" s="160">
        <v>173</v>
      </c>
      <c r="D1286" s="160">
        <v>183</v>
      </c>
      <c r="E1286" s="160">
        <v>238</v>
      </c>
      <c r="F1286" s="361">
        <f t="shared" si="35"/>
        <v>1.3757225433526</v>
      </c>
      <c r="G1286" s="362">
        <f t="shared" si="34"/>
        <v>1.30054644808743</v>
      </c>
    </row>
    <row r="1287" s="130" customFormat="1" ht="23.1" customHeight="1" spans="1:7">
      <c r="A1287" s="189" t="s">
        <v>2329</v>
      </c>
      <c r="B1287" s="189" t="s">
        <v>2330</v>
      </c>
      <c r="C1287" s="160" t="s">
        <v>47</v>
      </c>
      <c r="D1287" s="160" t="s">
        <v>47</v>
      </c>
      <c r="E1287" s="160" t="s">
        <v>47</v>
      </c>
      <c r="F1287" s="361"/>
      <c r="G1287" s="362"/>
    </row>
    <row r="1288" s="130" customFormat="1" ht="23.1" customHeight="1" spans="1:7">
      <c r="A1288" s="189" t="s">
        <v>2331</v>
      </c>
      <c r="B1288" s="189" t="s">
        <v>2332</v>
      </c>
      <c r="C1288" s="160">
        <v>45</v>
      </c>
      <c r="D1288" s="160">
        <v>355</v>
      </c>
      <c r="E1288" s="160">
        <v>249</v>
      </c>
      <c r="F1288" s="361">
        <f t="shared" si="35"/>
        <v>5.53333333333333</v>
      </c>
      <c r="G1288" s="362">
        <f t="shared" si="34"/>
        <v>0.701408450704225</v>
      </c>
    </row>
    <row r="1289" s="130" customFormat="1" ht="23.1" customHeight="1" spans="1:7">
      <c r="A1289" s="370" t="s">
        <v>2333</v>
      </c>
      <c r="B1289" s="371" t="s">
        <v>2334</v>
      </c>
      <c r="C1289" s="300">
        <f>SUM(C1290)</f>
        <v>0</v>
      </c>
      <c r="D1289" s="300">
        <f>SUM(D1290)</f>
        <v>0</v>
      </c>
      <c r="E1289" s="300">
        <f>SUM(E1290)</f>
        <v>0</v>
      </c>
      <c r="F1289" s="361">
        <f t="shared" si="35"/>
        <v>0</v>
      </c>
      <c r="G1289" s="362">
        <v>0</v>
      </c>
    </row>
    <row r="1290" s="356" customFormat="1" ht="23.1" customHeight="1" spans="1:7">
      <c r="A1290" s="189" t="s">
        <v>2335</v>
      </c>
      <c r="B1290" s="189" t="s">
        <v>2334</v>
      </c>
      <c r="C1290" s="160"/>
      <c r="D1290" s="160"/>
      <c r="E1290" s="160"/>
      <c r="F1290" s="361"/>
      <c r="G1290" s="362"/>
    </row>
    <row r="1291" s="130" customFormat="1" ht="23.1" customHeight="1" spans="1:7">
      <c r="A1291" s="157" t="s">
        <v>2336</v>
      </c>
      <c r="B1291" s="157" t="s">
        <v>2337</v>
      </c>
      <c r="C1291" s="158">
        <v>2300</v>
      </c>
      <c r="D1291" s="158" t="s">
        <v>47</v>
      </c>
      <c r="E1291" s="158">
        <v>2300</v>
      </c>
      <c r="F1291" s="361">
        <f t="shared" si="35"/>
        <v>1</v>
      </c>
      <c r="G1291" s="362">
        <v>0</v>
      </c>
    </row>
    <row r="1292" s="130" customFormat="1" ht="23.1" customHeight="1" spans="1:7">
      <c r="A1292" s="157" t="s">
        <v>2338</v>
      </c>
      <c r="B1292" s="385" t="s">
        <v>2045</v>
      </c>
      <c r="C1292" s="158">
        <f>SUM(C1293:C1294)</f>
        <v>0</v>
      </c>
      <c r="D1292" s="158">
        <f>SUM(D1293:D1294)</f>
        <v>0</v>
      </c>
      <c r="E1292" s="158">
        <f>SUM(E1293:E1294)</f>
        <v>0</v>
      </c>
      <c r="F1292" s="361">
        <f t="shared" si="35"/>
        <v>0</v>
      </c>
      <c r="G1292" s="362"/>
    </row>
    <row r="1293" s="130" customFormat="1" ht="23.1" customHeight="1" spans="1:7">
      <c r="A1293" s="189" t="s">
        <v>2339</v>
      </c>
      <c r="B1293" s="189" t="s">
        <v>2340</v>
      </c>
      <c r="C1293" s="160"/>
      <c r="D1293" s="160"/>
      <c r="E1293" s="160"/>
      <c r="F1293" s="361"/>
      <c r="G1293" s="362"/>
    </row>
    <row r="1294" s="130" customFormat="1" ht="23.1" customHeight="1" spans="1:7">
      <c r="A1294" s="189" t="s">
        <v>2341</v>
      </c>
      <c r="B1294" s="189" t="s">
        <v>2045</v>
      </c>
      <c r="C1294" s="160"/>
      <c r="D1294" s="160"/>
      <c r="E1294" s="160"/>
      <c r="F1294" s="361"/>
      <c r="G1294" s="362"/>
    </row>
    <row r="1295" s="130" customFormat="1" ht="23.1" customHeight="1" spans="1:7">
      <c r="A1295" s="157" t="s">
        <v>2342</v>
      </c>
      <c r="B1295" s="157" t="s">
        <v>2343</v>
      </c>
      <c r="C1295" s="158">
        <f>SUM(C1296)</f>
        <v>7856</v>
      </c>
      <c r="D1295" s="158">
        <f>SUM(D1296)</f>
        <v>7906</v>
      </c>
      <c r="E1295" s="158">
        <f>SUM(E1296)</f>
        <v>7914</v>
      </c>
      <c r="F1295" s="361">
        <f t="shared" si="35"/>
        <v>1.00738289205703</v>
      </c>
      <c r="G1295" s="362">
        <f t="shared" ref="G1292:G1299" si="36">E1295/D1295*100%</f>
        <v>1.00101188970402</v>
      </c>
    </row>
    <row r="1296" s="130" customFormat="1" ht="23.1" customHeight="1" spans="1:7">
      <c r="A1296" s="157" t="s">
        <v>2344</v>
      </c>
      <c r="B1296" s="363" t="s">
        <v>2345</v>
      </c>
      <c r="C1296" s="158">
        <f>SUM(C1297:C1300)</f>
        <v>7856</v>
      </c>
      <c r="D1296" s="158">
        <f>SUM(D1297:D1300)</f>
        <v>7906</v>
      </c>
      <c r="E1296" s="158">
        <f>SUM(E1297:E1300)</f>
        <v>7914</v>
      </c>
      <c r="F1296" s="361">
        <f t="shared" si="35"/>
        <v>1.00738289205703</v>
      </c>
      <c r="G1296" s="362">
        <f t="shared" si="36"/>
        <v>1.00101188970402</v>
      </c>
    </row>
    <row r="1297" s="130" customFormat="1" ht="23.1" customHeight="1" spans="1:7">
      <c r="A1297" s="189" t="s">
        <v>2346</v>
      </c>
      <c r="B1297" s="189" t="s">
        <v>2347</v>
      </c>
      <c r="C1297" s="160">
        <v>7834</v>
      </c>
      <c r="D1297" s="160">
        <v>7888</v>
      </c>
      <c r="E1297" s="160">
        <v>7894</v>
      </c>
      <c r="F1297" s="361">
        <f t="shared" si="35"/>
        <v>1.00765892264488</v>
      </c>
      <c r="G1297" s="362">
        <f t="shared" si="36"/>
        <v>1.00076064908722</v>
      </c>
    </row>
    <row r="1298" s="130" customFormat="1" ht="23.1" customHeight="1" spans="1:7">
      <c r="A1298" s="189" t="s">
        <v>2348</v>
      </c>
      <c r="B1298" s="189" t="s">
        <v>2349</v>
      </c>
      <c r="C1298" s="160">
        <v>19</v>
      </c>
      <c r="D1298" s="160">
        <v>15</v>
      </c>
      <c r="E1298" s="160">
        <v>17</v>
      </c>
      <c r="F1298" s="361">
        <f t="shared" si="35"/>
        <v>0.894736842105263</v>
      </c>
      <c r="G1298" s="362">
        <f t="shared" si="36"/>
        <v>1.13333333333333</v>
      </c>
    </row>
    <row r="1299" s="130" customFormat="1" ht="23.1" customHeight="1" spans="1:7">
      <c r="A1299" s="189" t="s">
        <v>2350</v>
      </c>
      <c r="B1299" s="189" t="s">
        <v>2351</v>
      </c>
      <c r="C1299" s="160">
        <v>3</v>
      </c>
      <c r="D1299" s="160">
        <v>3</v>
      </c>
      <c r="E1299" s="160">
        <v>3</v>
      </c>
      <c r="F1299" s="361">
        <f t="shared" si="35"/>
        <v>1</v>
      </c>
      <c r="G1299" s="362">
        <f t="shared" si="36"/>
        <v>1</v>
      </c>
    </row>
    <row r="1300" s="130" customFormat="1" ht="23.1" customHeight="1" spans="1:7">
      <c r="A1300" s="189" t="s">
        <v>2352</v>
      </c>
      <c r="B1300" s="189" t="s">
        <v>2353</v>
      </c>
      <c r="C1300" s="160" t="s">
        <v>47</v>
      </c>
      <c r="D1300" s="160" t="s">
        <v>47</v>
      </c>
      <c r="E1300" s="160" t="s">
        <v>47</v>
      </c>
      <c r="F1300" s="361"/>
      <c r="G1300" s="362"/>
    </row>
    <row r="1301" s="130" customFormat="1" ht="23.1" customHeight="1" spans="1:7">
      <c r="A1301" s="157" t="s">
        <v>2354</v>
      </c>
      <c r="B1301" s="157" t="s">
        <v>2355</v>
      </c>
      <c r="C1301" s="158">
        <f>SUM(C1303:C1304)</f>
        <v>3</v>
      </c>
      <c r="D1301" s="158">
        <f>SUM(D1303:D1304)</f>
        <v>20</v>
      </c>
      <c r="E1301" s="158">
        <f>SUM(E1303:E1304)</f>
        <v>4</v>
      </c>
      <c r="F1301" s="361">
        <f t="shared" si="35"/>
        <v>1.33333333333333</v>
      </c>
      <c r="G1301" s="362">
        <f t="shared" ref="G1301:G1305" si="37">E1301/D1301*100%</f>
        <v>0.2</v>
      </c>
    </row>
    <row r="1302" s="130" customFormat="1" ht="23.1" customHeight="1" spans="1:7">
      <c r="A1302" s="189" t="s">
        <v>2356</v>
      </c>
      <c r="B1302" s="189" t="s">
        <v>2357</v>
      </c>
      <c r="C1302" s="160"/>
      <c r="D1302" s="160"/>
      <c r="E1302" s="160"/>
      <c r="F1302" s="361"/>
      <c r="G1302" s="362"/>
    </row>
    <row r="1303" s="130" customFormat="1" ht="23.1" customHeight="1" spans="1:7">
      <c r="A1303" s="366" t="s">
        <v>2358</v>
      </c>
      <c r="B1303" s="366" t="s">
        <v>2359</v>
      </c>
      <c r="C1303" s="173"/>
      <c r="D1303" s="173"/>
      <c r="E1303" s="173"/>
      <c r="F1303" s="361"/>
      <c r="G1303" s="362"/>
    </row>
    <row r="1304" s="130" customFormat="1" ht="23.1" customHeight="1" spans="1:7">
      <c r="A1304" s="377" t="s">
        <v>2360</v>
      </c>
      <c r="B1304" s="366" t="s">
        <v>2361</v>
      </c>
      <c r="C1304" s="173">
        <v>3</v>
      </c>
      <c r="D1304" s="173">
        <v>20</v>
      </c>
      <c r="E1304" s="173">
        <v>4</v>
      </c>
      <c r="F1304" s="361">
        <f t="shared" si="35"/>
        <v>1.33333333333333</v>
      </c>
      <c r="G1304" s="362">
        <f t="shared" si="37"/>
        <v>0.2</v>
      </c>
    </row>
    <row r="1305" s="130" customFormat="1" ht="23.1" customHeight="1" spans="1:7">
      <c r="A1305" s="157" t="s">
        <v>47</v>
      </c>
      <c r="B1305" s="386" t="s">
        <v>2362</v>
      </c>
      <c r="C1305" s="158">
        <f>SUM(C7,C256,C266,C281,C371,C423,C479,C536,C665,C752,C826,C848,C951,C1008,C1072,C1092,C1122,C1132,C1177,C1196,C1241,C1291,C1292,C1295,C1301)</f>
        <v>225609</v>
      </c>
      <c r="D1305" s="158">
        <f>SUM(D7,D256,D266,D281,D371,D423,D479,D536,D665,D752,D826,D848,D951,D1008,D1072,D1092,D1122,D1132,D1177,D1196,D1241,D1291,D1292,D1295,D1301)</f>
        <v>213490</v>
      </c>
      <c r="E1305" s="158">
        <f>SUM(E7,E256,E266,E281,E371,E423,E479,E536,E665,E752,E826,E848,E951,E1008,E1072,E1092,E1122,E1132,E1177,E1196,E1241,E1291,E1292,E1295,E1301)</f>
        <v>223250</v>
      </c>
      <c r="F1305" s="361">
        <f t="shared" si="35"/>
        <v>0.989543856849682</v>
      </c>
      <c r="G1305" s="362">
        <f t="shared" si="37"/>
        <v>1.04571642699892</v>
      </c>
    </row>
  </sheetData>
  <mergeCells count="5">
    <mergeCell ref="A2:G2"/>
    <mergeCell ref="A4:B4"/>
    <mergeCell ref="E4:G4"/>
    <mergeCell ref="C4:C5"/>
    <mergeCell ref="D4:D5"/>
  </mergeCells>
  <pageMargins left="0.75" right="0.75" top="1" bottom="1" header="0.51" footer="0.51"/>
  <pageSetup paperSize="9" scale="61"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7"/>
  <sheetViews>
    <sheetView view="pageBreakPreview" zoomScaleNormal="100" workbookViewId="0">
      <pane ySplit="4" topLeftCell="A5" activePane="bottomLeft" state="frozen"/>
      <selection/>
      <selection pane="bottomLeft" activeCell="A4" sqref="$A4:$XFD4"/>
    </sheetView>
  </sheetViews>
  <sheetFormatPr defaultColWidth="8.75" defaultRowHeight="14.25" outlineLevelCol="3"/>
  <cols>
    <col min="1" max="1" width="9.875" style="331" customWidth="1"/>
    <col min="2" max="2" width="10.75" style="331" customWidth="1"/>
    <col min="3" max="3" width="40.5" style="331" customWidth="1"/>
    <col min="4" max="4" width="36.375" style="332" customWidth="1"/>
    <col min="5" max="256" width="8.75" style="331"/>
    <col min="257" max="257" width="9.875" style="331" customWidth="1"/>
    <col min="258" max="258" width="10.75" style="331" customWidth="1"/>
    <col min="259" max="259" width="40.5" style="331" customWidth="1"/>
    <col min="260" max="260" width="36.375" style="331" customWidth="1"/>
    <col min="261" max="512" width="8.75" style="331"/>
    <col min="513" max="513" width="9.875" style="331" customWidth="1"/>
    <col min="514" max="514" width="10.75" style="331" customWidth="1"/>
    <col min="515" max="515" width="40.5" style="331" customWidth="1"/>
    <col min="516" max="516" width="36.375" style="331" customWidth="1"/>
    <col min="517" max="768" width="8.75" style="331"/>
    <col min="769" max="769" width="9.875" style="331" customWidth="1"/>
    <col min="770" max="770" width="10.75" style="331" customWidth="1"/>
    <col min="771" max="771" width="40.5" style="331" customWidth="1"/>
    <col min="772" max="772" width="36.375" style="331" customWidth="1"/>
    <col min="773" max="1024" width="8.75" style="331"/>
    <col min="1025" max="1025" width="9.875" style="331" customWidth="1"/>
    <col min="1026" max="1026" width="10.75" style="331" customWidth="1"/>
    <col min="1027" max="1027" width="40.5" style="331" customWidth="1"/>
    <col min="1028" max="1028" width="36.375" style="331" customWidth="1"/>
    <col min="1029" max="1280" width="8.75" style="331"/>
    <col min="1281" max="1281" width="9.875" style="331" customWidth="1"/>
    <col min="1282" max="1282" width="10.75" style="331" customWidth="1"/>
    <col min="1283" max="1283" width="40.5" style="331" customWidth="1"/>
    <col min="1284" max="1284" width="36.375" style="331" customWidth="1"/>
    <col min="1285" max="1536" width="8.75" style="331"/>
    <col min="1537" max="1537" width="9.875" style="331" customWidth="1"/>
    <col min="1538" max="1538" width="10.75" style="331" customWidth="1"/>
    <col min="1539" max="1539" width="40.5" style="331" customWidth="1"/>
    <col min="1540" max="1540" width="36.375" style="331" customWidth="1"/>
    <col min="1541" max="1792" width="8.75" style="331"/>
    <col min="1793" max="1793" width="9.875" style="331" customWidth="1"/>
    <col min="1794" max="1794" width="10.75" style="331" customWidth="1"/>
    <col min="1795" max="1795" width="40.5" style="331" customWidth="1"/>
    <col min="1796" max="1796" width="36.375" style="331" customWidth="1"/>
    <col min="1797" max="2048" width="8.75" style="331"/>
    <col min="2049" max="2049" width="9.875" style="331" customWidth="1"/>
    <col min="2050" max="2050" width="10.75" style="331" customWidth="1"/>
    <col min="2051" max="2051" width="40.5" style="331" customWidth="1"/>
    <col min="2052" max="2052" width="36.375" style="331" customWidth="1"/>
    <col min="2053" max="2304" width="8.75" style="331"/>
    <col min="2305" max="2305" width="9.875" style="331" customWidth="1"/>
    <col min="2306" max="2306" width="10.75" style="331" customWidth="1"/>
    <col min="2307" max="2307" width="40.5" style="331" customWidth="1"/>
    <col min="2308" max="2308" width="36.375" style="331" customWidth="1"/>
    <col min="2309" max="2560" width="8.75" style="331"/>
    <col min="2561" max="2561" width="9.875" style="331" customWidth="1"/>
    <col min="2562" max="2562" width="10.75" style="331" customWidth="1"/>
    <col min="2563" max="2563" width="40.5" style="331" customWidth="1"/>
    <col min="2564" max="2564" width="36.375" style="331" customWidth="1"/>
    <col min="2565" max="2816" width="8.75" style="331"/>
    <col min="2817" max="2817" width="9.875" style="331" customWidth="1"/>
    <col min="2818" max="2818" width="10.75" style="331" customWidth="1"/>
    <col min="2819" max="2819" width="40.5" style="331" customWidth="1"/>
    <col min="2820" max="2820" width="36.375" style="331" customWidth="1"/>
    <col min="2821" max="3072" width="8.75" style="331"/>
    <col min="3073" max="3073" width="9.875" style="331" customWidth="1"/>
    <col min="3074" max="3074" width="10.75" style="331" customWidth="1"/>
    <col min="3075" max="3075" width="40.5" style="331" customWidth="1"/>
    <col min="3076" max="3076" width="36.375" style="331" customWidth="1"/>
    <col min="3077" max="3328" width="8.75" style="331"/>
    <col min="3329" max="3329" width="9.875" style="331" customWidth="1"/>
    <col min="3330" max="3330" width="10.75" style="331" customWidth="1"/>
    <col min="3331" max="3331" width="40.5" style="331" customWidth="1"/>
    <col min="3332" max="3332" width="36.375" style="331" customWidth="1"/>
    <col min="3333" max="3584" width="8.75" style="331"/>
    <col min="3585" max="3585" width="9.875" style="331" customWidth="1"/>
    <col min="3586" max="3586" width="10.75" style="331" customWidth="1"/>
    <col min="3587" max="3587" width="40.5" style="331" customWidth="1"/>
    <col min="3588" max="3588" width="36.375" style="331" customWidth="1"/>
    <col min="3589" max="3840" width="8.75" style="331"/>
    <col min="3841" max="3841" width="9.875" style="331" customWidth="1"/>
    <col min="3842" max="3842" width="10.75" style="331" customWidth="1"/>
    <col min="3843" max="3843" width="40.5" style="331" customWidth="1"/>
    <col min="3844" max="3844" width="36.375" style="331" customWidth="1"/>
    <col min="3845" max="4096" width="8.75" style="331"/>
    <col min="4097" max="4097" width="9.875" style="331" customWidth="1"/>
    <col min="4098" max="4098" width="10.75" style="331" customWidth="1"/>
    <col min="4099" max="4099" width="40.5" style="331" customWidth="1"/>
    <col min="4100" max="4100" width="36.375" style="331" customWidth="1"/>
    <col min="4101" max="4352" width="8.75" style="331"/>
    <col min="4353" max="4353" width="9.875" style="331" customWidth="1"/>
    <col min="4354" max="4354" width="10.75" style="331" customWidth="1"/>
    <col min="4355" max="4355" width="40.5" style="331" customWidth="1"/>
    <col min="4356" max="4356" width="36.375" style="331" customWidth="1"/>
    <col min="4357" max="4608" width="8.75" style="331"/>
    <col min="4609" max="4609" width="9.875" style="331" customWidth="1"/>
    <col min="4610" max="4610" width="10.75" style="331" customWidth="1"/>
    <col min="4611" max="4611" width="40.5" style="331" customWidth="1"/>
    <col min="4612" max="4612" width="36.375" style="331" customWidth="1"/>
    <col min="4613" max="4864" width="8.75" style="331"/>
    <col min="4865" max="4865" width="9.875" style="331" customWidth="1"/>
    <col min="4866" max="4866" width="10.75" style="331" customWidth="1"/>
    <col min="4867" max="4867" width="40.5" style="331" customWidth="1"/>
    <col min="4868" max="4868" width="36.375" style="331" customWidth="1"/>
    <col min="4869" max="5120" width="8.75" style="331"/>
    <col min="5121" max="5121" width="9.875" style="331" customWidth="1"/>
    <col min="5122" max="5122" width="10.75" style="331" customWidth="1"/>
    <col min="5123" max="5123" width="40.5" style="331" customWidth="1"/>
    <col min="5124" max="5124" width="36.375" style="331" customWidth="1"/>
    <col min="5125" max="5376" width="8.75" style="331"/>
    <col min="5377" max="5377" width="9.875" style="331" customWidth="1"/>
    <col min="5378" max="5378" width="10.75" style="331" customWidth="1"/>
    <col min="5379" max="5379" width="40.5" style="331" customWidth="1"/>
    <col min="5380" max="5380" width="36.375" style="331" customWidth="1"/>
    <col min="5381" max="5632" width="8.75" style="331"/>
    <col min="5633" max="5633" width="9.875" style="331" customWidth="1"/>
    <col min="5634" max="5634" width="10.75" style="331" customWidth="1"/>
    <col min="5635" max="5635" width="40.5" style="331" customWidth="1"/>
    <col min="5636" max="5636" width="36.375" style="331" customWidth="1"/>
    <col min="5637" max="5888" width="8.75" style="331"/>
    <col min="5889" max="5889" width="9.875" style="331" customWidth="1"/>
    <col min="5890" max="5890" width="10.75" style="331" customWidth="1"/>
    <col min="5891" max="5891" width="40.5" style="331" customWidth="1"/>
    <col min="5892" max="5892" width="36.375" style="331" customWidth="1"/>
    <col min="5893" max="6144" width="8.75" style="331"/>
    <col min="6145" max="6145" width="9.875" style="331" customWidth="1"/>
    <col min="6146" max="6146" width="10.75" style="331" customWidth="1"/>
    <col min="6147" max="6147" width="40.5" style="331" customWidth="1"/>
    <col min="6148" max="6148" width="36.375" style="331" customWidth="1"/>
    <col min="6149" max="6400" width="8.75" style="331"/>
    <col min="6401" max="6401" width="9.875" style="331" customWidth="1"/>
    <col min="6402" max="6402" width="10.75" style="331" customWidth="1"/>
    <col min="6403" max="6403" width="40.5" style="331" customWidth="1"/>
    <col min="6404" max="6404" width="36.375" style="331" customWidth="1"/>
    <col min="6405" max="6656" width="8.75" style="331"/>
    <col min="6657" max="6657" width="9.875" style="331" customWidth="1"/>
    <col min="6658" max="6658" width="10.75" style="331" customWidth="1"/>
    <col min="6659" max="6659" width="40.5" style="331" customWidth="1"/>
    <col min="6660" max="6660" width="36.375" style="331" customWidth="1"/>
    <col min="6661" max="6912" width="8.75" style="331"/>
    <col min="6913" max="6913" width="9.875" style="331" customWidth="1"/>
    <col min="6914" max="6914" width="10.75" style="331" customWidth="1"/>
    <col min="6915" max="6915" width="40.5" style="331" customWidth="1"/>
    <col min="6916" max="6916" width="36.375" style="331" customWidth="1"/>
    <col min="6917" max="7168" width="8.75" style="331"/>
    <col min="7169" max="7169" width="9.875" style="331" customWidth="1"/>
    <col min="7170" max="7170" width="10.75" style="331" customWidth="1"/>
    <col min="7171" max="7171" width="40.5" style="331" customWidth="1"/>
    <col min="7172" max="7172" width="36.375" style="331" customWidth="1"/>
    <col min="7173" max="7424" width="8.75" style="331"/>
    <col min="7425" max="7425" width="9.875" style="331" customWidth="1"/>
    <col min="7426" max="7426" width="10.75" style="331" customWidth="1"/>
    <col min="7427" max="7427" width="40.5" style="331" customWidth="1"/>
    <col min="7428" max="7428" width="36.375" style="331" customWidth="1"/>
    <col min="7429" max="7680" width="8.75" style="331"/>
    <col min="7681" max="7681" width="9.875" style="331" customWidth="1"/>
    <col min="7682" max="7682" width="10.75" style="331" customWidth="1"/>
    <col min="7683" max="7683" width="40.5" style="331" customWidth="1"/>
    <col min="7684" max="7684" width="36.375" style="331" customWidth="1"/>
    <col min="7685" max="7936" width="8.75" style="331"/>
    <col min="7937" max="7937" width="9.875" style="331" customWidth="1"/>
    <col min="7938" max="7938" width="10.75" style="331" customWidth="1"/>
    <col min="7939" max="7939" width="40.5" style="331" customWidth="1"/>
    <col min="7940" max="7940" width="36.375" style="331" customWidth="1"/>
    <col min="7941" max="8192" width="8.75" style="331"/>
    <col min="8193" max="8193" width="9.875" style="331" customWidth="1"/>
    <col min="8194" max="8194" width="10.75" style="331" customWidth="1"/>
    <col min="8195" max="8195" width="40.5" style="331" customWidth="1"/>
    <col min="8196" max="8196" width="36.375" style="331" customWidth="1"/>
    <col min="8197" max="8448" width="8.75" style="331"/>
    <col min="8449" max="8449" width="9.875" style="331" customWidth="1"/>
    <col min="8450" max="8450" width="10.75" style="331" customWidth="1"/>
    <col min="8451" max="8451" width="40.5" style="331" customWidth="1"/>
    <col min="8452" max="8452" width="36.375" style="331" customWidth="1"/>
    <col min="8453" max="8704" width="8.75" style="331"/>
    <col min="8705" max="8705" width="9.875" style="331" customWidth="1"/>
    <col min="8706" max="8706" width="10.75" style="331" customWidth="1"/>
    <col min="8707" max="8707" width="40.5" style="331" customWidth="1"/>
    <col min="8708" max="8708" width="36.375" style="331" customWidth="1"/>
    <col min="8709" max="8960" width="8.75" style="331"/>
    <col min="8961" max="8961" width="9.875" style="331" customWidth="1"/>
    <col min="8962" max="8962" width="10.75" style="331" customWidth="1"/>
    <col min="8963" max="8963" width="40.5" style="331" customWidth="1"/>
    <col min="8964" max="8964" width="36.375" style="331" customWidth="1"/>
    <col min="8965" max="9216" width="8.75" style="331"/>
    <col min="9217" max="9217" width="9.875" style="331" customWidth="1"/>
    <col min="9218" max="9218" width="10.75" style="331" customWidth="1"/>
    <col min="9219" max="9219" width="40.5" style="331" customWidth="1"/>
    <col min="9220" max="9220" width="36.375" style="331" customWidth="1"/>
    <col min="9221" max="9472" width="8.75" style="331"/>
    <col min="9473" max="9473" width="9.875" style="331" customWidth="1"/>
    <col min="9474" max="9474" width="10.75" style="331" customWidth="1"/>
    <col min="9475" max="9475" width="40.5" style="331" customWidth="1"/>
    <col min="9476" max="9476" width="36.375" style="331" customWidth="1"/>
    <col min="9477" max="9728" width="8.75" style="331"/>
    <col min="9729" max="9729" width="9.875" style="331" customWidth="1"/>
    <col min="9730" max="9730" width="10.75" style="331" customWidth="1"/>
    <col min="9731" max="9731" width="40.5" style="331" customWidth="1"/>
    <col min="9732" max="9732" width="36.375" style="331" customWidth="1"/>
    <col min="9733" max="9984" width="8.75" style="331"/>
    <col min="9985" max="9985" width="9.875" style="331" customWidth="1"/>
    <col min="9986" max="9986" width="10.75" style="331" customWidth="1"/>
    <col min="9987" max="9987" width="40.5" style="331" customWidth="1"/>
    <col min="9988" max="9988" width="36.375" style="331" customWidth="1"/>
    <col min="9989" max="10240" width="8.75" style="331"/>
    <col min="10241" max="10241" width="9.875" style="331" customWidth="1"/>
    <col min="10242" max="10242" width="10.75" style="331" customWidth="1"/>
    <col min="10243" max="10243" width="40.5" style="331" customWidth="1"/>
    <col min="10244" max="10244" width="36.375" style="331" customWidth="1"/>
    <col min="10245" max="10496" width="8.75" style="331"/>
    <col min="10497" max="10497" width="9.875" style="331" customWidth="1"/>
    <col min="10498" max="10498" width="10.75" style="331" customWidth="1"/>
    <col min="10499" max="10499" width="40.5" style="331" customWidth="1"/>
    <col min="10500" max="10500" width="36.375" style="331" customWidth="1"/>
    <col min="10501" max="10752" width="8.75" style="331"/>
    <col min="10753" max="10753" width="9.875" style="331" customWidth="1"/>
    <col min="10754" max="10754" width="10.75" style="331" customWidth="1"/>
    <col min="10755" max="10755" width="40.5" style="331" customWidth="1"/>
    <col min="10756" max="10756" width="36.375" style="331" customWidth="1"/>
    <col min="10757" max="11008" width="8.75" style="331"/>
    <col min="11009" max="11009" width="9.875" style="331" customWidth="1"/>
    <col min="11010" max="11010" width="10.75" style="331" customWidth="1"/>
    <col min="11011" max="11011" width="40.5" style="331" customWidth="1"/>
    <col min="11012" max="11012" width="36.375" style="331" customWidth="1"/>
    <col min="11013" max="11264" width="8.75" style="331"/>
    <col min="11265" max="11265" width="9.875" style="331" customWidth="1"/>
    <col min="11266" max="11266" width="10.75" style="331" customWidth="1"/>
    <col min="11267" max="11267" width="40.5" style="331" customWidth="1"/>
    <col min="11268" max="11268" width="36.375" style="331" customWidth="1"/>
    <col min="11269" max="11520" width="8.75" style="331"/>
    <col min="11521" max="11521" width="9.875" style="331" customWidth="1"/>
    <col min="11522" max="11522" width="10.75" style="331" customWidth="1"/>
    <col min="11523" max="11523" width="40.5" style="331" customWidth="1"/>
    <col min="11524" max="11524" width="36.375" style="331" customWidth="1"/>
    <col min="11525" max="11776" width="8.75" style="331"/>
    <col min="11777" max="11777" width="9.875" style="331" customWidth="1"/>
    <col min="11778" max="11778" width="10.75" style="331" customWidth="1"/>
    <col min="11779" max="11779" width="40.5" style="331" customWidth="1"/>
    <col min="11780" max="11780" width="36.375" style="331" customWidth="1"/>
    <col min="11781" max="12032" width="8.75" style="331"/>
    <col min="12033" max="12033" width="9.875" style="331" customWidth="1"/>
    <col min="12034" max="12034" width="10.75" style="331" customWidth="1"/>
    <col min="12035" max="12035" width="40.5" style="331" customWidth="1"/>
    <col min="12036" max="12036" width="36.375" style="331" customWidth="1"/>
    <col min="12037" max="12288" width="8.75" style="331"/>
    <col min="12289" max="12289" width="9.875" style="331" customWidth="1"/>
    <col min="12290" max="12290" width="10.75" style="331" customWidth="1"/>
    <col min="12291" max="12291" width="40.5" style="331" customWidth="1"/>
    <col min="12292" max="12292" width="36.375" style="331" customWidth="1"/>
    <col min="12293" max="12544" width="8.75" style="331"/>
    <col min="12545" max="12545" width="9.875" style="331" customWidth="1"/>
    <col min="12546" max="12546" width="10.75" style="331" customWidth="1"/>
    <col min="12547" max="12547" width="40.5" style="331" customWidth="1"/>
    <col min="12548" max="12548" width="36.375" style="331" customWidth="1"/>
    <col min="12549" max="12800" width="8.75" style="331"/>
    <col min="12801" max="12801" width="9.875" style="331" customWidth="1"/>
    <col min="12802" max="12802" width="10.75" style="331" customWidth="1"/>
    <col min="12803" max="12803" width="40.5" style="331" customWidth="1"/>
    <col min="12804" max="12804" width="36.375" style="331" customWidth="1"/>
    <col min="12805" max="13056" width="8.75" style="331"/>
    <col min="13057" max="13057" width="9.875" style="331" customWidth="1"/>
    <col min="13058" max="13058" width="10.75" style="331" customWidth="1"/>
    <col min="13059" max="13059" width="40.5" style="331" customWidth="1"/>
    <col min="13060" max="13060" width="36.375" style="331" customWidth="1"/>
    <col min="13061" max="13312" width="8.75" style="331"/>
    <col min="13313" max="13313" width="9.875" style="331" customWidth="1"/>
    <col min="13314" max="13314" width="10.75" style="331" customWidth="1"/>
    <col min="13315" max="13315" width="40.5" style="331" customWidth="1"/>
    <col min="13316" max="13316" width="36.375" style="331" customWidth="1"/>
    <col min="13317" max="13568" width="8.75" style="331"/>
    <col min="13569" max="13569" width="9.875" style="331" customWidth="1"/>
    <col min="13570" max="13570" width="10.75" style="331" customWidth="1"/>
    <col min="13571" max="13571" width="40.5" style="331" customWidth="1"/>
    <col min="13572" max="13572" width="36.375" style="331" customWidth="1"/>
    <col min="13573" max="13824" width="8.75" style="331"/>
    <col min="13825" max="13825" width="9.875" style="331" customWidth="1"/>
    <col min="13826" max="13826" width="10.75" style="331" customWidth="1"/>
    <col min="13827" max="13827" width="40.5" style="331" customWidth="1"/>
    <col min="13828" max="13828" width="36.375" style="331" customWidth="1"/>
    <col min="13829" max="14080" width="8.75" style="331"/>
    <col min="14081" max="14081" width="9.875" style="331" customWidth="1"/>
    <col min="14082" max="14082" width="10.75" style="331" customWidth="1"/>
    <col min="14083" max="14083" width="40.5" style="331" customWidth="1"/>
    <col min="14084" max="14084" width="36.375" style="331" customWidth="1"/>
    <col min="14085" max="14336" width="8.75" style="331"/>
    <col min="14337" max="14337" width="9.875" style="331" customWidth="1"/>
    <col min="14338" max="14338" width="10.75" style="331" customWidth="1"/>
    <col min="14339" max="14339" width="40.5" style="331" customWidth="1"/>
    <col min="14340" max="14340" width="36.375" style="331" customWidth="1"/>
    <col min="14341" max="14592" width="8.75" style="331"/>
    <col min="14593" max="14593" width="9.875" style="331" customWidth="1"/>
    <col min="14594" max="14594" width="10.75" style="331" customWidth="1"/>
    <col min="14595" max="14595" width="40.5" style="331" customWidth="1"/>
    <col min="14596" max="14596" width="36.375" style="331" customWidth="1"/>
    <col min="14597" max="14848" width="8.75" style="331"/>
    <col min="14849" max="14849" width="9.875" style="331" customWidth="1"/>
    <col min="14850" max="14850" width="10.75" style="331" customWidth="1"/>
    <col min="14851" max="14851" width="40.5" style="331" customWidth="1"/>
    <col min="14852" max="14852" width="36.375" style="331" customWidth="1"/>
    <col min="14853" max="15104" width="8.75" style="331"/>
    <col min="15105" max="15105" width="9.875" style="331" customWidth="1"/>
    <col min="15106" max="15106" width="10.75" style="331" customWidth="1"/>
    <col min="15107" max="15107" width="40.5" style="331" customWidth="1"/>
    <col min="15108" max="15108" width="36.375" style="331" customWidth="1"/>
    <col min="15109" max="15360" width="8.75" style="331"/>
    <col min="15361" max="15361" width="9.875" style="331" customWidth="1"/>
    <col min="15362" max="15362" width="10.75" style="331" customWidth="1"/>
    <col min="15363" max="15363" width="40.5" style="331" customWidth="1"/>
    <col min="15364" max="15364" width="36.375" style="331" customWidth="1"/>
    <col min="15365" max="15616" width="8.75" style="331"/>
    <col min="15617" max="15617" width="9.875" style="331" customWidth="1"/>
    <col min="15618" max="15618" width="10.75" style="331" customWidth="1"/>
    <col min="15619" max="15619" width="40.5" style="331" customWidth="1"/>
    <col min="15620" max="15620" width="36.375" style="331" customWidth="1"/>
    <col min="15621" max="15872" width="8.75" style="331"/>
    <col min="15873" max="15873" width="9.875" style="331" customWidth="1"/>
    <col min="15874" max="15874" width="10.75" style="331" customWidth="1"/>
    <col min="15875" max="15875" width="40.5" style="331" customWidth="1"/>
    <col min="15876" max="15876" width="36.375" style="331" customWidth="1"/>
    <col min="15877" max="16128" width="8.75" style="331"/>
    <col min="16129" max="16129" width="9.875" style="331" customWidth="1"/>
    <col min="16130" max="16130" width="10.75" style="331" customWidth="1"/>
    <col min="16131" max="16131" width="40.5" style="331" customWidth="1"/>
    <col min="16132" max="16132" width="36.375" style="331" customWidth="1"/>
    <col min="16133" max="16384" width="8.75" style="331"/>
  </cols>
  <sheetData>
    <row r="1" spans="1:4">
      <c r="A1" s="333" t="s">
        <v>7</v>
      </c>
      <c r="B1" s="333"/>
      <c r="C1" s="333"/>
      <c r="D1" s="334"/>
    </row>
    <row r="2" ht="22.5" spans="1:4">
      <c r="A2" s="335" t="s">
        <v>8</v>
      </c>
      <c r="B2" s="335"/>
      <c r="C2" s="335"/>
      <c r="D2" s="336"/>
    </row>
    <row r="3" spans="1:4">
      <c r="A3" s="337"/>
      <c r="B3" s="337"/>
      <c r="C3" s="337"/>
      <c r="D3" s="338" t="s">
        <v>50</v>
      </c>
    </row>
    <row r="4" spans="1:4">
      <c r="A4" s="339" t="s">
        <v>2364</v>
      </c>
      <c r="B4" s="340"/>
      <c r="C4" s="341" t="s">
        <v>2365</v>
      </c>
      <c r="D4" s="342" t="s">
        <v>2366</v>
      </c>
    </row>
    <row r="5" ht="15.75" spans="1:4">
      <c r="A5" s="343">
        <v>301</v>
      </c>
      <c r="B5" s="343"/>
      <c r="C5" s="343" t="s">
        <v>2367</v>
      </c>
      <c r="D5" s="344">
        <f>SUM(D6:D19)</f>
        <v>97347</v>
      </c>
    </row>
    <row r="6" ht="15" spans="1:4">
      <c r="A6" s="345" t="s">
        <v>2368</v>
      </c>
      <c r="B6" s="345" t="s">
        <v>2369</v>
      </c>
      <c r="C6" s="345" t="s">
        <v>2370</v>
      </c>
      <c r="D6" s="346">
        <v>24199</v>
      </c>
    </row>
    <row r="7" ht="15.75" spans="1:4">
      <c r="A7" s="345" t="s">
        <v>2368</v>
      </c>
      <c r="B7" s="345" t="s">
        <v>2371</v>
      </c>
      <c r="C7" s="345" t="s">
        <v>2372</v>
      </c>
      <c r="D7" s="347">
        <v>14090</v>
      </c>
    </row>
    <row r="8" ht="15.75" spans="1:4">
      <c r="A8" s="345" t="s">
        <v>2368</v>
      </c>
      <c r="B8" s="345" t="s">
        <v>2373</v>
      </c>
      <c r="C8" s="345" t="s">
        <v>2374</v>
      </c>
      <c r="D8" s="347">
        <v>9020</v>
      </c>
    </row>
    <row r="9" ht="15.75" spans="1:4">
      <c r="A9" s="345" t="s">
        <v>2368</v>
      </c>
      <c r="B9" s="348" t="s">
        <v>2375</v>
      </c>
      <c r="C9" s="345" t="s">
        <v>2376</v>
      </c>
      <c r="D9" s="347">
        <v>11626</v>
      </c>
    </row>
    <row r="10" ht="15.75" spans="1:4">
      <c r="A10" s="345" t="s">
        <v>2368</v>
      </c>
      <c r="B10" s="348" t="s">
        <v>2377</v>
      </c>
      <c r="C10" s="345" t="s">
        <v>2378</v>
      </c>
      <c r="D10" s="347">
        <v>7030</v>
      </c>
    </row>
    <row r="11" ht="15.75" spans="1:4">
      <c r="A11" s="345" t="s">
        <v>2368</v>
      </c>
      <c r="B11" s="348" t="s">
        <v>2379</v>
      </c>
      <c r="C11" s="345" t="s">
        <v>2380</v>
      </c>
      <c r="D11" s="347">
        <v>3514</v>
      </c>
    </row>
    <row r="12" ht="15.75" spans="1:4">
      <c r="A12" s="348" t="s">
        <v>2368</v>
      </c>
      <c r="B12" s="345" t="s">
        <v>2381</v>
      </c>
      <c r="C12" s="345" t="s">
        <v>2382</v>
      </c>
      <c r="D12" s="347">
        <v>3078</v>
      </c>
    </row>
    <row r="13" ht="15.75" spans="1:4">
      <c r="A13" s="348" t="s">
        <v>2368</v>
      </c>
      <c r="B13" s="345" t="s">
        <v>2383</v>
      </c>
      <c r="C13" s="345" t="s">
        <v>2384</v>
      </c>
      <c r="D13" s="347">
        <v>230</v>
      </c>
    </row>
    <row r="14" ht="15.75" spans="1:4">
      <c r="A14" s="348" t="s">
        <v>2368</v>
      </c>
      <c r="B14" s="345" t="s">
        <v>2385</v>
      </c>
      <c r="C14" s="345" t="s">
        <v>2153</v>
      </c>
      <c r="D14" s="347">
        <v>6733</v>
      </c>
    </row>
    <row r="15" ht="15.75" spans="1:4">
      <c r="A15" s="348" t="s">
        <v>2368</v>
      </c>
      <c r="B15" s="348">
        <v>99</v>
      </c>
      <c r="C15" s="345" t="s">
        <v>2386</v>
      </c>
      <c r="D15" s="347">
        <v>11446</v>
      </c>
    </row>
    <row r="16" ht="15.75" spans="1:4">
      <c r="A16" s="348" t="s">
        <v>2387</v>
      </c>
      <c r="B16" s="348" t="s">
        <v>2388</v>
      </c>
      <c r="C16" s="345" t="s">
        <v>2389</v>
      </c>
      <c r="D16" s="347">
        <v>863</v>
      </c>
    </row>
    <row r="17" ht="15.75" spans="1:4">
      <c r="A17" s="345" t="s">
        <v>2390</v>
      </c>
      <c r="B17" s="345" t="s">
        <v>2369</v>
      </c>
      <c r="C17" s="345" t="s">
        <v>2391</v>
      </c>
      <c r="D17" s="347">
        <v>79</v>
      </c>
    </row>
    <row r="18" ht="15.75" spans="1:4">
      <c r="A18" s="345" t="s">
        <v>2390</v>
      </c>
      <c r="B18" s="345" t="s">
        <v>2371</v>
      </c>
      <c r="C18" s="345" t="s">
        <v>2392</v>
      </c>
      <c r="D18" s="347">
        <v>4439</v>
      </c>
    </row>
    <row r="19" ht="15.75" spans="1:4">
      <c r="A19" s="345">
        <v>303</v>
      </c>
      <c r="B19" s="345">
        <v>4</v>
      </c>
      <c r="C19" s="345" t="s">
        <v>2393</v>
      </c>
      <c r="D19" s="347">
        <v>1000</v>
      </c>
    </row>
    <row r="20" ht="15.75" spans="1:4">
      <c r="A20" s="343">
        <v>302</v>
      </c>
      <c r="B20" s="343"/>
      <c r="C20" s="343" t="s">
        <v>2394</v>
      </c>
      <c r="D20" s="344">
        <f>SUM(D21:D43)</f>
        <v>3074.08</v>
      </c>
    </row>
    <row r="21" ht="15.75" spans="1:4">
      <c r="A21" s="345">
        <v>302</v>
      </c>
      <c r="B21" s="345" t="s">
        <v>2369</v>
      </c>
      <c r="C21" s="345" t="s">
        <v>2395</v>
      </c>
      <c r="D21" s="347">
        <v>1028</v>
      </c>
    </row>
    <row r="22" ht="15.75" spans="1:4">
      <c r="A22" s="345">
        <v>302</v>
      </c>
      <c r="B22" s="345" t="s">
        <v>2371</v>
      </c>
      <c r="C22" s="345" t="s">
        <v>2396</v>
      </c>
      <c r="D22" s="347">
        <v>35</v>
      </c>
    </row>
    <row r="23" ht="15.75" spans="1:4">
      <c r="A23" s="345">
        <v>302</v>
      </c>
      <c r="B23" s="345" t="s">
        <v>2397</v>
      </c>
      <c r="C23" s="345" t="s">
        <v>2398</v>
      </c>
      <c r="D23" s="347"/>
    </row>
    <row r="24" ht="15.75" spans="1:4">
      <c r="A24" s="345">
        <v>302</v>
      </c>
      <c r="B24" s="345" t="s">
        <v>2399</v>
      </c>
      <c r="C24" s="345" t="s">
        <v>2400</v>
      </c>
      <c r="D24" s="347">
        <v>43.08</v>
      </c>
    </row>
    <row r="25" ht="15.75" spans="1:4">
      <c r="A25" s="345">
        <v>302</v>
      </c>
      <c r="B25" s="345" t="s">
        <v>2401</v>
      </c>
      <c r="C25" s="345" t="s">
        <v>2402</v>
      </c>
      <c r="D25" s="347">
        <v>319</v>
      </c>
    </row>
    <row r="26" ht="15.75" spans="1:4">
      <c r="A26" s="345">
        <v>302</v>
      </c>
      <c r="B26" s="345" t="s">
        <v>2375</v>
      </c>
      <c r="C26" s="345" t="s">
        <v>2403</v>
      </c>
      <c r="D26" s="347">
        <v>59</v>
      </c>
    </row>
    <row r="27" ht="15.75" spans="1:4">
      <c r="A27" s="345">
        <v>302</v>
      </c>
      <c r="B27" s="345" t="s">
        <v>2379</v>
      </c>
      <c r="C27" s="345" t="s">
        <v>2404</v>
      </c>
      <c r="D27" s="347"/>
    </row>
    <row r="28" ht="15.75" spans="1:4">
      <c r="A28" s="345">
        <v>302</v>
      </c>
      <c r="B28" s="345" t="s">
        <v>2405</v>
      </c>
      <c r="C28" s="345" t="s">
        <v>2406</v>
      </c>
      <c r="D28" s="347">
        <v>369</v>
      </c>
    </row>
    <row r="29" ht="15.75" spans="1:4">
      <c r="A29" s="345">
        <v>302</v>
      </c>
      <c r="B29" s="345" t="s">
        <v>2407</v>
      </c>
      <c r="C29" s="345" t="s">
        <v>2408</v>
      </c>
      <c r="D29" s="347">
        <v>7</v>
      </c>
    </row>
    <row r="30" ht="15.75" spans="1:4">
      <c r="A30" s="345">
        <v>302</v>
      </c>
      <c r="B30" s="345" t="s">
        <v>2409</v>
      </c>
      <c r="C30" s="345" t="s">
        <v>2410</v>
      </c>
      <c r="D30" s="347">
        <v>161</v>
      </c>
    </row>
    <row r="31" ht="15.75" spans="1:4">
      <c r="A31" s="345">
        <v>302</v>
      </c>
      <c r="B31" s="345" t="s">
        <v>2388</v>
      </c>
      <c r="C31" s="345" t="s">
        <v>2411</v>
      </c>
      <c r="D31" s="347">
        <v>376</v>
      </c>
    </row>
    <row r="32" ht="15.75" spans="1:4">
      <c r="A32" s="345">
        <v>302</v>
      </c>
      <c r="B32" s="345">
        <v>40</v>
      </c>
      <c r="C32" s="345" t="s">
        <v>2412</v>
      </c>
      <c r="D32" s="347"/>
    </row>
    <row r="33" ht="15.75" spans="1:4">
      <c r="A33" s="345">
        <v>302</v>
      </c>
      <c r="B33" s="345" t="s">
        <v>2413</v>
      </c>
      <c r="C33" s="345" t="s">
        <v>2414</v>
      </c>
      <c r="D33" s="347">
        <v>31</v>
      </c>
    </row>
    <row r="34" ht="15.75" spans="1:4">
      <c r="A34" s="345">
        <v>302</v>
      </c>
      <c r="B34" s="345" t="s">
        <v>2415</v>
      </c>
      <c r="C34" s="345" t="s">
        <v>2416</v>
      </c>
      <c r="D34" s="347">
        <v>25</v>
      </c>
    </row>
    <row r="35" ht="15.75" spans="1:4">
      <c r="A35" s="345">
        <v>302</v>
      </c>
      <c r="B35" s="345" t="s">
        <v>2417</v>
      </c>
      <c r="C35" s="345" t="s">
        <v>2418</v>
      </c>
      <c r="D35" s="347"/>
    </row>
    <row r="36" ht="15.75" spans="1:4">
      <c r="A36" s="345">
        <v>302</v>
      </c>
      <c r="B36" s="345" t="s">
        <v>2373</v>
      </c>
      <c r="C36" s="345" t="s">
        <v>2419</v>
      </c>
      <c r="D36" s="347"/>
    </row>
    <row r="37" ht="15.75" spans="1:4">
      <c r="A37" s="345">
        <v>302</v>
      </c>
      <c r="B37" s="345" t="s">
        <v>2420</v>
      </c>
      <c r="C37" s="345" t="s">
        <v>2421</v>
      </c>
      <c r="D37" s="347">
        <v>51</v>
      </c>
    </row>
    <row r="38" ht="15.75" spans="1:4">
      <c r="A38" s="345">
        <v>302</v>
      </c>
      <c r="B38" s="345" t="s">
        <v>2422</v>
      </c>
      <c r="C38" s="345" t="s">
        <v>2423</v>
      </c>
      <c r="D38" s="347">
        <v>22</v>
      </c>
    </row>
    <row r="39" ht="15.75" spans="1:4">
      <c r="A39" s="345">
        <v>302</v>
      </c>
      <c r="B39" s="345" t="s">
        <v>2424</v>
      </c>
      <c r="C39" s="345" t="s">
        <v>2425</v>
      </c>
      <c r="D39" s="347">
        <v>211</v>
      </c>
    </row>
    <row r="40" ht="15.75" spans="1:4">
      <c r="A40" s="345">
        <v>302</v>
      </c>
      <c r="B40" s="345" t="s">
        <v>2426</v>
      </c>
      <c r="C40" s="345" t="s">
        <v>2427</v>
      </c>
      <c r="D40" s="347">
        <v>50</v>
      </c>
    </row>
    <row r="41" ht="15.75" spans="1:4">
      <c r="A41" s="349">
        <v>302</v>
      </c>
      <c r="B41" s="350" t="s">
        <v>2385</v>
      </c>
      <c r="C41" s="350" t="s">
        <v>2428</v>
      </c>
      <c r="D41" s="347">
        <v>78</v>
      </c>
    </row>
    <row r="42" ht="15.75" spans="1:4">
      <c r="A42" s="345">
        <v>302</v>
      </c>
      <c r="B42" s="345">
        <v>29</v>
      </c>
      <c r="C42" s="350" t="s">
        <v>2429</v>
      </c>
      <c r="D42" s="347"/>
    </row>
    <row r="43" ht="15.75" spans="1:4">
      <c r="A43" s="349">
        <v>302</v>
      </c>
      <c r="B43" s="350" t="s">
        <v>2430</v>
      </c>
      <c r="C43" s="350" t="s">
        <v>2431</v>
      </c>
      <c r="D43" s="347">
        <v>209</v>
      </c>
    </row>
    <row r="44" ht="15.75" spans="1:4">
      <c r="A44" s="351">
        <v>310</v>
      </c>
      <c r="B44" s="352"/>
      <c r="C44" s="352" t="s">
        <v>2432</v>
      </c>
      <c r="D44" s="344">
        <f>D45+D46</f>
        <v>56</v>
      </c>
    </row>
    <row r="45" ht="15.75" spans="1:4">
      <c r="A45" s="349">
        <v>310</v>
      </c>
      <c r="B45" s="350" t="s">
        <v>2371</v>
      </c>
      <c r="C45" s="350" t="s">
        <v>2433</v>
      </c>
      <c r="D45" s="347">
        <v>53</v>
      </c>
    </row>
    <row r="46" ht="15.75" spans="1:4">
      <c r="A46" s="349">
        <v>310</v>
      </c>
      <c r="B46" s="353" t="s">
        <v>2375</v>
      </c>
      <c r="C46" s="350" t="s">
        <v>2434</v>
      </c>
      <c r="D46" s="347">
        <v>3</v>
      </c>
    </row>
    <row r="47" spans="1:4">
      <c r="A47" s="354" t="s">
        <v>61</v>
      </c>
      <c r="B47" s="354"/>
      <c r="C47" s="354"/>
      <c r="D47" s="355">
        <f>D5+D20+D44</f>
        <v>100477.08</v>
      </c>
    </row>
  </sheetData>
  <mergeCells count="5">
    <mergeCell ref="A1:C1"/>
    <mergeCell ref="A2:D2"/>
    <mergeCell ref="A3:C3"/>
    <mergeCell ref="A4:B4"/>
    <mergeCell ref="A47:C47"/>
  </mergeCells>
  <pageMargins left="0.7" right="0.7" top="0.75" bottom="0.75" header="0.3" footer="0.3"/>
  <pageSetup paperSize="9" scale="84"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F6" sqref="F6"/>
    </sheetView>
  </sheetViews>
  <sheetFormatPr defaultColWidth="9" defaultRowHeight="14.25"/>
  <cols>
    <col min="1" max="1" width="32.375" style="305" customWidth="1"/>
    <col min="2" max="2" width="22.75" style="305" customWidth="1"/>
    <col min="3" max="3" width="25.125" style="305" customWidth="1"/>
    <col min="4" max="4" width="23" style="305" customWidth="1"/>
    <col min="5" max="5" width="40.75" style="305" customWidth="1"/>
    <col min="6" max="6" width="25.125" style="305" customWidth="1"/>
    <col min="7" max="7" width="11" style="305" customWidth="1"/>
    <col min="8" max="256" width="9" style="305"/>
    <col min="257" max="257" width="32.375" style="305" customWidth="1"/>
    <col min="258" max="258" width="22.75" style="305" customWidth="1"/>
    <col min="259" max="259" width="25.125" style="305" customWidth="1"/>
    <col min="260" max="260" width="23" style="305" customWidth="1"/>
    <col min="261" max="261" width="40.75" style="305" customWidth="1"/>
    <col min="262" max="262" width="25.125" style="305" customWidth="1"/>
    <col min="263" max="263" width="11" style="305" customWidth="1"/>
    <col min="264" max="512" width="9" style="305"/>
    <col min="513" max="513" width="32.375" style="305" customWidth="1"/>
    <col min="514" max="514" width="22.75" style="305" customWidth="1"/>
    <col min="515" max="515" width="25.125" style="305" customWidth="1"/>
    <col min="516" max="516" width="23" style="305" customWidth="1"/>
    <col min="517" max="517" width="40.75" style="305" customWidth="1"/>
    <col min="518" max="518" width="25.125" style="305" customWidth="1"/>
    <col min="519" max="519" width="11" style="305" customWidth="1"/>
    <col min="520" max="768" width="9" style="305"/>
    <col min="769" max="769" width="32.375" style="305" customWidth="1"/>
    <col min="770" max="770" width="22.75" style="305" customWidth="1"/>
    <col min="771" max="771" width="25.125" style="305" customWidth="1"/>
    <col min="772" max="772" width="23" style="305" customWidth="1"/>
    <col min="773" max="773" width="40.75" style="305" customWidth="1"/>
    <col min="774" max="774" width="25.125" style="305" customWidth="1"/>
    <col min="775" max="775" width="11" style="305" customWidth="1"/>
    <col min="776" max="1024" width="9" style="305"/>
    <col min="1025" max="1025" width="32.375" style="305" customWidth="1"/>
    <col min="1026" max="1026" width="22.75" style="305" customWidth="1"/>
    <col min="1027" max="1027" width="25.125" style="305" customWidth="1"/>
    <col min="1028" max="1028" width="23" style="305" customWidth="1"/>
    <col min="1029" max="1029" width="40.75" style="305" customWidth="1"/>
    <col min="1030" max="1030" width="25.125" style="305" customWidth="1"/>
    <col min="1031" max="1031" width="11" style="305" customWidth="1"/>
    <col min="1032" max="1280" width="9" style="305"/>
    <col min="1281" max="1281" width="32.375" style="305" customWidth="1"/>
    <col min="1282" max="1282" width="22.75" style="305" customWidth="1"/>
    <col min="1283" max="1283" width="25.125" style="305" customWidth="1"/>
    <col min="1284" max="1284" width="23" style="305" customWidth="1"/>
    <col min="1285" max="1285" width="40.75" style="305" customWidth="1"/>
    <col min="1286" max="1286" width="25.125" style="305" customWidth="1"/>
    <col min="1287" max="1287" width="11" style="305" customWidth="1"/>
    <col min="1288" max="1536" width="9" style="305"/>
    <col min="1537" max="1537" width="32.375" style="305" customWidth="1"/>
    <col min="1538" max="1538" width="22.75" style="305" customWidth="1"/>
    <col min="1539" max="1539" width="25.125" style="305" customWidth="1"/>
    <col min="1540" max="1540" width="23" style="305" customWidth="1"/>
    <col min="1541" max="1541" width="40.75" style="305" customWidth="1"/>
    <col min="1542" max="1542" width="25.125" style="305" customWidth="1"/>
    <col min="1543" max="1543" width="11" style="305" customWidth="1"/>
    <col min="1544" max="1792" width="9" style="305"/>
    <col min="1793" max="1793" width="32.375" style="305" customWidth="1"/>
    <col min="1794" max="1794" width="22.75" style="305" customWidth="1"/>
    <col min="1795" max="1795" width="25.125" style="305" customWidth="1"/>
    <col min="1796" max="1796" width="23" style="305" customWidth="1"/>
    <col min="1797" max="1797" width="40.75" style="305" customWidth="1"/>
    <col min="1798" max="1798" width="25.125" style="305" customWidth="1"/>
    <col min="1799" max="1799" width="11" style="305" customWidth="1"/>
    <col min="1800" max="2048" width="9" style="305"/>
    <col min="2049" max="2049" width="32.375" style="305" customWidth="1"/>
    <col min="2050" max="2050" width="22.75" style="305" customWidth="1"/>
    <col min="2051" max="2051" width="25.125" style="305" customWidth="1"/>
    <col min="2052" max="2052" width="23" style="305" customWidth="1"/>
    <col min="2053" max="2053" width="40.75" style="305" customWidth="1"/>
    <col min="2054" max="2054" width="25.125" style="305" customWidth="1"/>
    <col min="2055" max="2055" width="11" style="305" customWidth="1"/>
    <col min="2056" max="2304" width="9" style="305"/>
    <col min="2305" max="2305" width="32.375" style="305" customWidth="1"/>
    <col min="2306" max="2306" width="22.75" style="305" customWidth="1"/>
    <col min="2307" max="2307" width="25.125" style="305" customWidth="1"/>
    <col min="2308" max="2308" width="23" style="305" customWidth="1"/>
    <col min="2309" max="2309" width="40.75" style="305" customWidth="1"/>
    <col min="2310" max="2310" width="25.125" style="305" customWidth="1"/>
    <col min="2311" max="2311" width="11" style="305" customWidth="1"/>
    <col min="2312" max="2560" width="9" style="305"/>
    <col min="2561" max="2561" width="32.375" style="305" customWidth="1"/>
    <col min="2562" max="2562" width="22.75" style="305" customWidth="1"/>
    <col min="2563" max="2563" width="25.125" style="305" customWidth="1"/>
    <col min="2564" max="2564" width="23" style="305" customWidth="1"/>
    <col min="2565" max="2565" width="40.75" style="305" customWidth="1"/>
    <col min="2566" max="2566" width="25.125" style="305" customWidth="1"/>
    <col min="2567" max="2567" width="11" style="305" customWidth="1"/>
    <col min="2568" max="2816" width="9" style="305"/>
    <col min="2817" max="2817" width="32.375" style="305" customWidth="1"/>
    <col min="2818" max="2818" width="22.75" style="305" customWidth="1"/>
    <col min="2819" max="2819" width="25.125" style="305" customWidth="1"/>
    <col min="2820" max="2820" width="23" style="305" customWidth="1"/>
    <col min="2821" max="2821" width="40.75" style="305" customWidth="1"/>
    <col min="2822" max="2822" width="25.125" style="305" customWidth="1"/>
    <col min="2823" max="2823" width="11" style="305" customWidth="1"/>
    <col min="2824" max="3072" width="9" style="305"/>
    <col min="3073" max="3073" width="32.375" style="305" customWidth="1"/>
    <col min="3074" max="3074" width="22.75" style="305" customWidth="1"/>
    <col min="3075" max="3075" width="25.125" style="305" customWidth="1"/>
    <col min="3076" max="3076" width="23" style="305" customWidth="1"/>
    <col min="3077" max="3077" width="40.75" style="305" customWidth="1"/>
    <col min="3078" max="3078" width="25.125" style="305" customWidth="1"/>
    <col min="3079" max="3079" width="11" style="305" customWidth="1"/>
    <col min="3080" max="3328" width="9" style="305"/>
    <col min="3329" max="3329" width="32.375" style="305" customWidth="1"/>
    <col min="3330" max="3330" width="22.75" style="305" customWidth="1"/>
    <col min="3331" max="3331" width="25.125" style="305" customWidth="1"/>
    <col min="3332" max="3332" width="23" style="305" customWidth="1"/>
    <col min="3333" max="3333" width="40.75" style="305" customWidth="1"/>
    <col min="3334" max="3334" width="25.125" style="305" customWidth="1"/>
    <col min="3335" max="3335" width="11" style="305" customWidth="1"/>
    <col min="3336" max="3584" width="9" style="305"/>
    <col min="3585" max="3585" width="32.375" style="305" customWidth="1"/>
    <col min="3586" max="3586" width="22.75" style="305" customWidth="1"/>
    <col min="3587" max="3587" width="25.125" style="305" customWidth="1"/>
    <col min="3588" max="3588" width="23" style="305" customWidth="1"/>
    <col min="3589" max="3589" width="40.75" style="305" customWidth="1"/>
    <col min="3590" max="3590" width="25.125" style="305" customWidth="1"/>
    <col min="3591" max="3591" width="11" style="305" customWidth="1"/>
    <col min="3592" max="3840" width="9" style="305"/>
    <col min="3841" max="3841" width="32.375" style="305" customWidth="1"/>
    <col min="3842" max="3842" width="22.75" style="305" customWidth="1"/>
    <col min="3843" max="3843" width="25.125" style="305" customWidth="1"/>
    <col min="3844" max="3844" width="23" style="305" customWidth="1"/>
    <col min="3845" max="3845" width="40.75" style="305" customWidth="1"/>
    <col min="3846" max="3846" width="25.125" style="305" customWidth="1"/>
    <col min="3847" max="3847" width="11" style="305" customWidth="1"/>
    <col min="3848" max="4096" width="9" style="305"/>
    <col min="4097" max="4097" width="32.375" style="305" customWidth="1"/>
    <col min="4098" max="4098" width="22.75" style="305" customWidth="1"/>
    <col min="4099" max="4099" width="25.125" style="305" customWidth="1"/>
    <col min="4100" max="4100" width="23" style="305" customWidth="1"/>
    <col min="4101" max="4101" width="40.75" style="305" customWidth="1"/>
    <col min="4102" max="4102" width="25.125" style="305" customWidth="1"/>
    <col min="4103" max="4103" width="11" style="305" customWidth="1"/>
    <col min="4104" max="4352" width="9" style="305"/>
    <col min="4353" max="4353" width="32.375" style="305" customWidth="1"/>
    <col min="4354" max="4354" width="22.75" style="305" customWidth="1"/>
    <col min="4355" max="4355" width="25.125" style="305" customWidth="1"/>
    <col min="4356" max="4356" width="23" style="305" customWidth="1"/>
    <col min="4357" max="4357" width="40.75" style="305" customWidth="1"/>
    <col min="4358" max="4358" width="25.125" style="305" customWidth="1"/>
    <col min="4359" max="4359" width="11" style="305" customWidth="1"/>
    <col min="4360" max="4608" width="9" style="305"/>
    <col min="4609" max="4609" width="32.375" style="305" customWidth="1"/>
    <col min="4610" max="4610" width="22.75" style="305" customWidth="1"/>
    <col min="4611" max="4611" width="25.125" style="305" customWidth="1"/>
    <col min="4612" max="4612" width="23" style="305" customWidth="1"/>
    <col min="4613" max="4613" width="40.75" style="305" customWidth="1"/>
    <col min="4614" max="4614" width="25.125" style="305" customWidth="1"/>
    <col min="4615" max="4615" width="11" style="305" customWidth="1"/>
    <col min="4616" max="4864" width="9" style="305"/>
    <col min="4865" max="4865" width="32.375" style="305" customWidth="1"/>
    <col min="4866" max="4866" width="22.75" style="305" customWidth="1"/>
    <col min="4867" max="4867" width="25.125" style="305" customWidth="1"/>
    <col min="4868" max="4868" width="23" style="305" customWidth="1"/>
    <col min="4869" max="4869" width="40.75" style="305" customWidth="1"/>
    <col min="4870" max="4870" width="25.125" style="305" customWidth="1"/>
    <col min="4871" max="4871" width="11" style="305" customWidth="1"/>
    <col min="4872" max="5120" width="9" style="305"/>
    <col min="5121" max="5121" width="32.375" style="305" customWidth="1"/>
    <col min="5122" max="5122" width="22.75" style="305" customWidth="1"/>
    <col min="5123" max="5123" width="25.125" style="305" customWidth="1"/>
    <col min="5124" max="5124" width="23" style="305" customWidth="1"/>
    <col min="5125" max="5125" width="40.75" style="305" customWidth="1"/>
    <col min="5126" max="5126" width="25.125" style="305" customWidth="1"/>
    <col min="5127" max="5127" width="11" style="305" customWidth="1"/>
    <col min="5128" max="5376" width="9" style="305"/>
    <col min="5377" max="5377" width="32.375" style="305" customWidth="1"/>
    <col min="5378" max="5378" width="22.75" style="305" customWidth="1"/>
    <col min="5379" max="5379" width="25.125" style="305" customWidth="1"/>
    <col min="5380" max="5380" width="23" style="305" customWidth="1"/>
    <col min="5381" max="5381" width="40.75" style="305" customWidth="1"/>
    <col min="5382" max="5382" width="25.125" style="305" customWidth="1"/>
    <col min="5383" max="5383" width="11" style="305" customWidth="1"/>
    <col min="5384" max="5632" width="9" style="305"/>
    <col min="5633" max="5633" width="32.375" style="305" customWidth="1"/>
    <col min="5634" max="5634" width="22.75" style="305" customWidth="1"/>
    <col min="5635" max="5635" width="25.125" style="305" customWidth="1"/>
    <col min="5636" max="5636" width="23" style="305" customWidth="1"/>
    <col min="5637" max="5637" width="40.75" style="305" customWidth="1"/>
    <col min="5638" max="5638" width="25.125" style="305" customWidth="1"/>
    <col min="5639" max="5639" width="11" style="305" customWidth="1"/>
    <col min="5640" max="5888" width="9" style="305"/>
    <col min="5889" max="5889" width="32.375" style="305" customWidth="1"/>
    <col min="5890" max="5890" width="22.75" style="305" customWidth="1"/>
    <col min="5891" max="5891" width="25.125" style="305" customWidth="1"/>
    <col min="5892" max="5892" width="23" style="305" customWidth="1"/>
    <col min="5893" max="5893" width="40.75" style="305" customWidth="1"/>
    <col min="5894" max="5894" width="25.125" style="305" customWidth="1"/>
    <col min="5895" max="5895" width="11" style="305" customWidth="1"/>
    <col min="5896" max="6144" width="9" style="305"/>
    <col min="6145" max="6145" width="32.375" style="305" customWidth="1"/>
    <col min="6146" max="6146" width="22.75" style="305" customWidth="1"/>
    <col min="6147" max="6147" width="25.125" style="305" customWidth="1"/>
    <col min="6148" max="6148" width="23" style="305" customWidth="1"/>
    <col min="6149" max="6149" width="40.75" style="305" customWidth="1"/>
    <col min="6150" max="6150" width="25.125" style="305" customWidth="1"/>
    <col min="6151" max="6151" width="11" style="305" customWidth="1"/>
    <col min="6152" max="6400" width="9" style="305"/>
    <col min="6401" max="6401" width="32.375" style="305" customWidth="1"/>
    <col min="6402" max="6402" width="22.75" style="305" customWidth="1"/>
    <col min="6403" max="6403" width="25.125" style="305" customWidth="1"/>
    <col min="6404" max="6404" width="23" style="305" customWidth="1"/>
    <col min="6405" max="6405" width="40.75" style="305" customWidth="1"/>
    <col min="6406" max="6406" width="25.125" style="305" customWidth="1"/>
    <col min="6407" max="6407" width="11" style="305" customWidth="1"/>
    <col min="6408" max="6656" width="9" style="305"/>
    <col min="6657" max="6657" width="32.375" style="305" customWidth="1"/>
    <col min="6658" max="6658" width="22.75" style="305" customWidth="1"/>
    <col min="6659" max="6659" width="25.125" style="305" customWidth="1"/>
    <col min="6660" max="6660" width="23" style="305" customWidth="1"/>
    <col min="6661" max="6661" width="40.75" style="305" customWidth="1"/>
    <col min="6662" max="6662" width="25.125" style="305" customWidth="1"/>
    <col min="6663" max="6663" width="11" style="305" customWidth="1"/>
    <col min="6664" max="6912" width="9" style="305"/>
    <col min="6913" max="6913" width="32.375" style="305" customWidth="1"/>
    <col min="6914" max="6914" width="22.75" style="305" customWidth="1"/>
    <col min="6915" max="6915" width="25.125" style="305" customWidth="1"/>
    <col min="6916" max="6916" width="23" style="305" customWidth="1"/>
    <col min="6917" max="6917" width="40.75" style="305" customWidth="1"/>
    <col min="6918" max="6918" width="25.125" style="305" customWidth="1"/>
    <col min="6919" max="6919" width="11" style="305" customWidth="1"/>
    <col min="6920" max="7168" width="9" style="305"/>
    <col min="7169" max="7169" width="32.375" style="305" customWidth="1"/>
    <col min="7170" max="7170" width="22.75" style="305" customWidth="1"/>
    <col min="7171" max="7171" width="25.125" style="305" customWidth="1"/>
    <col min="7172" max="7172" width="23" style="305" customWidth="1"/>
    <col min="7173" max="7173" width="40.75" style="305" customWidth="1"/>
    <col min="7174" max="7174" width="25.125" style="305" customWidth="1"/>
    <col min="7175" max="7175" width="11" style="305" customWidth="1"/>
    <col min="7176" max="7424" width="9" style="305"/>
    <col min="7425" max="7425" width="32.375" style="305" customWidth="1"/>
    <col min="7426" max="7426" width="22.75" style="305" customWidth="1"/>
    <col min="7427" max="7427" width="25.125" style="305" customWidth="1"/>
    <col min="7428" max="7428" width="23" style="305" customWidth="1"/>
    <col min="7429" max="7429" width="40.75" style="305" customWidth="1"/>
    <col min="7430" max="7430" width="25.125" style="305" customWidth="1"/>
    <col min="7431" max="7431" width="11" style="305" customWidth="1"/>
    <col min="7432" max="7680" width="9" style="305"/>
    <col min="7681" max="7681" width="32.375" style="305" customWidth="1"/>
    <col min="7682" max="7682" width="22.75" style="305" customWidth="1"/>
    <col min="7683" max="7683" width="25.125" style="305" customWidth="1"/>
    <col min="7684" max="7684" width="23" style="305" customWidth="1"/>
    <col min="7685" max="7685" width="40.75" style="305" customWidth="1"/>
    <col min="7686" max="7686" width="25.125" style="305" customWidth="1"/>
    <col min="7687" max="7687" width="11" style="305" customWidth="1"/>
    <col min="7688" max="7936" width="9" style="305"/>
    <col min="7937" max="7937" width="32.375" style="305" customWidth="1"/>
    <col min="7938" max="7938" width="22.75" style="305" customWidth="1"/>
    <col min="7939" max="7939" width="25.125" style="305" customWidth="1"/>
    <col min="7940" max="7940" width="23" style="305" customWidth="1"/>
    <col min="7941" max="7941" width="40.75" style="305" customWidth="1"/>
    <col min="7942" max="7942" width="25.125" style="305" customWidth="1"/>
    <col min="7943" max="7943" width="11" style="305" customWidth="1"/>
    <col min="7944" max="8192" width="9" style="305"/>
    <col min="8193" max="8193" width="32.375" style="305" customWidth="1"/>
    <col min="8194" max="8194" width="22.75" style="305" customWidth="1"/>
    <col min="8195" max="8195" width="25.125" style="305" customWidth="1"/>
    <col min="8196" max="8196" width="23" style="305" customWidth="1"/>
    <col min="8197" max="8197" width="40.75" style="305" customWidth="1"/>
    <col min="8198" max="8198" width="25.125" style="305" customWidth="1"/>
    <col min="8199" max="8199" width="11" style="305" customWidth="1"/>
    <col min="8200" max="8448" width="9" style="305"/>
    <col min="8449" max="8449" width="32.375" style="305" customWidth="1"/>
    <col min="8450" max="8450" width="22.75" style="305" customWidth="1"/>
    <col min="8451" max="8451" width="25.125" style="305" customWidth="1"/>
    <col min="8452" max="8452" width="23" style="305" customWidth="1"/>
    <col min="8453" max="8453" width="40.75" style="305" customWidth="1"/>
    <col min="8454" max="8454" width="25.125" style="305" customWidth="1"/>
    <col min="8455" max="8455" width="11" style="305" customWidth="1"/>
    <col min="8456" max="8704" width="9" style="305"/>
    <col min="8705" max="8705" width="32.375" style="305" customWidth="1"/>
    <col min="8706" max="8706" width="22.75" style="305" customWidth="1"/>
    <col min="8707" max="8707" width="25.125" style="305" customWidth="1"/>
    <col min="8708" max="8708" width="23" style="305" customWidth="1"/>
    <col min="8709" max="8709" width="40.75" style="305" customWidth="1"/>
    <col min="8710" max="8710" width="25.125" style="305" customWidth="1"/>
    <col min="8711" max="8711" width="11" style="305" customWidth="1"/>
    <col min="8712" max="8960" width="9" style="305"/>
    <col min="8961" max="8961" width="32.375" style="305" customWidth="1"/>
    <col min="8962" max="8962" width="22.75" style="305" customWidth="1"/>
    <col min="8963" max="8963" width="25.125" style="305" customWidth="1"/>
    <col min="8964" max="8964" width="23" style="305" customWidth="1"/>
    <col min="8965" max="8965" width="40.75" style="305" customWidth="1"/>
    <col min="8966" max="8966" width="25.125" style="305" customWidth="1"/>
    <col min="8967" max="8967" width="11" style="305" customWidth="1"/>
    <col min="8968" max="9216" width="9" style="305"/>
    <col min="9217" max="9217" width="32.375" style="305" customWidth="1"/>
    <col min="9218" max="9218" width="22.75" style="305" customWidth="1"/>
    <col min="9219" max="9219" width="25.125" style="305" customWidth="1"/>
    <col min="9220" max="9220" width="23" style="305" customWidth="1"/>
    <col min="9221" max="9221" width="40.75" style="305" customWidth="1"/>
    <col min="9222" max="9222" width="25.125" style="305" customWidth="1"/>
    <col min="9223" max="9223" width="11" style="305" customWidth="1"/>
    <col min="9224" max="9472" width="9" style="305"/>
    <col min="9473" max="9473" width="32.375" style="305" customWidth="1"/>
    <col min="9474" max="9474" width="22.75" style="305" customWidth="1"/>
    <col min="9475" max="9475" width="25.125" style="305" customWidth="1"/>
    <col min="9476" max="9476" width="23" style="305" customWidth="1"/>
    <col min="9477" max="9477" width="40.75" style="305" customWidth="1"/>
    <col min="9478" max="9478" width="25.125" style="305" customWidth="1"/>
    <col min="9479" max="9479" width="11" style="305" customWidth="1"/>
    <col min="9480" max="9728" width="9" style="305"/>
    <col min="9729" max="9729" width="32.375" style="305" customWidth="1"/>
    <col min="9730" max="9730" width="22.75" style="305" customWidth="1"/>
    <col min="9731" max="9731" width="25.125" style="305" customWidth="1"/>
    <col min="9732" max="9732" width="23" style="305" customWidth="1"/>
    <col min="9733" max="9733" width="40.75" style="305" customWidth="1"/>
    <col min="9734" max="9734" width="25.125" style="305" customWidth="1"/>
    <col min="9735" max="9735" width="11" style="305" customWidth="1"/>
    <col min="9736" max="9984" width="9" style="305"/>
    <col min="9985" max="9985" width="32.375" style="305" customWidth="1"/>
    <col min="9986" max="9986" width="22.75" style="305" customWidth="1"/>
    <col min="9987" max="9987" width="25.125" style="305" customWidth="1"/>
    <col min="9988" max="9988" width="23" style="305" customWidth="1"/>
    <col min="9989" max="9989" width="40.75" style="305" customWidth="1"/>
    <col min="9990" max="9990" width="25.125" style="305" customWidth="1"/>
    <col min="9991" max="9991" width="11" style="305" customWidth="1"/>
    <col min="9992" max="10240" width="9" style="305"/>
    <col min="10241" max="10241" width="32.375" style="305" customWidth="1"/>
    <col min="10242" max="10242" width="22.75" style="305" customWidth="1"/>
    <col min="10243" max="10243" width="25.125" style="305" customWidth="1"/>
    <col min="10244" max="10244" width="23" style="305" customWidth="1"/>
    <col min="10245" max="10245" width="40.75" style="305" customWidth="1"/>
    <col min="10246" max="10246" width="25.125" style="305" customWidth="1"/>
    <col min="10247" max="10247" width="11" style="305" customWidth="1"/>
    <col min="10248" max="10496" width="9" style="305"/>
    <col min="10497" max="10497" width="32.375" style="305" customWidth="1"/>
    <col min="10498" max="10498" width="22.75" style="305" customWidth="1"/>
    <col min="10499" max="10499" width="25.125" style="305" customWidth="1"/>
    <col min="10500" max="10500" width="23" style="305" customWidth="1"/>
    <col min="10501" max="10501" width="40.75" style="305" customWidth="1"/>
    <col min="10502" max="10502" width="25.125" style="305" customWidth="1"/>
    <col min="10503" max="10503" width="11" style="305" customWidth="1"/>
    <col min="10504" max="10752" width="9" style="305"/>
    <col min="10753" max="10753" width="32.375" style="305" customWidth="1"/>
    <col min="10754" max="10754" width="22.75" style="305" customWidth="1"/>
    <col min="10755" max="10755" width="25.125" style="305" customWidth="1"/>
    <col min="10756" max="10756" width="23" style="305" customWidth="1"/>
    <col min="10757" max="10757" width="40.75" style="305" customWidth="1"/>
    <col min="10758" max="10758" width="25.125" style="305" customWidth="1"/>
    <col min="10759" max="10759" width="11" style="305" customWidth="1"/>
    <col min="10760" max="11008" width="9" style="305"/>
    <col min="11009" max="11009" width="32.375" style="305" customWidth="1"/>
    <col min="11010" max="11010" width="22.75" style="305" customWidth="1"/>
    <col min="11011" max="11011" width="25.125" style="305" customWidth="1"/>
    <col min="11012" max="11012" width="23" style="305" customWidth="1"/>
    <col min="11013" max="11013" width="40.75" style="305" customWidth="1"/>
    <col min="11014" max="11014" width="25.125" style="305" customWidth="1"/>
    <col min="11015" max="11015" width="11" style="305" customWidth="1"/>
    <col min="11016" max="11264" width="9" style="305"/>
    <col min="11265" max="11265" width="32.375" style="305" customWidth="1"/>
    <col min="11266" max="11266" width="22.75" style="305" customWidth="1"/>
    <col min="11267" max="11267" width="25.125" style="305" customWidth="1"/>
    <col min="11268" max="11268" width="23" style="305" customWidth="1"/>
    <col min="11269" max="11269" width="40.75" style="305" customWidth="1"/>
    <col min="11270" max="11270" width="25.125" style="305" customWidth="1"/>
    <col min="11271" max="11271" width="11" style="305" customWidth="1"/>
    <col min="11272" max="11520" width="9" style="305"/>
    <col min="11521" max="11521" width="32.375" style="305" customWidth="1"/>
    <col min="11522" max="11522" width="22.75" style="305" customWidth="1"/>
    <col min="11523" max="11523" width="25.125" style="305" customWidth="1"/>
    <col min="11524" max="11524" width="23" style="305" customWidth="1"/>
    <col min="11525" max="11525" width="40.75" style="305" customWidth="1"/>
    <col min="11526" max="11526" width="25.125" style="305" customWidth="1"/>
    <col min="11527" max="11527" width="11" style="305" customWidth="1"/>
    <col min="11528" max="11776" width="9" style="305"/>
    <col min="11777" max="11777" width="32.375" style="305" customWidth="1"/>
    <col min="11778" max="11778" width="22.75" style="305" customWidth="1"/>
    <col min="11779" max="11779" width="25.125" style="305" customWidth="1"/>
    <col min="11780" max="11780" width="23" style="305" customWidth="1"/>
    <col min="11781" max="11781" width="40.75" style="305" customWidth="1"/>
    <col min="11782" max="11782" width="25.125" style="305" customWidth="1"/>
    <col min="11783" max="11783" width="11" style="305" customWidth="1"/>
    <col min="11784" max="12032" width="9" style="305"/>
    <col min="12033" max="12033" width="32.375" style="305" customWidth="1"/>
    <col min="12034" max="12034" width="22.75" style="305" customWidth="1"/>
    <col min="12035" max="12035" width="25.125" style="305" customWidth="1"/>
    <col min="12036" max="12036" width="23" style="305" customWidth="1"/>
    <col min="12037" max="12037" width="40.75" style="305" customWidth="1"/>
    <col min="12038" max="12038" width="25.125" style="305" customWidth="1"/>
    <col min="12039" max="12039" width="11" style="305" customWidth="1"/>
    <col min="12040" max="12288" width="9" style="305"/>
    <col min="12289" max="12289" width="32.375" style="305" customWidth="1"/>
    <col min="12290" max="12290" width="22.75" style="305" customWidth="1"/>
    <col min="12291" max="12291" width="25.125" style="305" customWidth="1"/>
    <col min="12292" max="12292" width="23" style="305" customWidth="1"/>
    <col min="12293" max="12293" width="40.75" style="305" customWidth="1"/>
    <col min="12294" max="12294" width="25.125" style="305" customWidth="1"/>
    <col min="12295" max="12295" width="11" style="305" customWidth="1"/>
    <col min="12296" max="12544" width="9" style="305"/>
    <col min="12545" max="12545" width="32.375" style="305" customWidth="1"/>
    <col min="12546" max="12546" width="22.75" style="305" customWidth="1"/>
    <col min="12547" max="12547" width="25.125" style="305" customWidth="1"/>
    <col min="12548" max="12548" width="23" style="305" customWidth="1"/>
    <col min="12549" max="12549" width="40.75" style="305" customWidth="1"/>
    <col min="12550" max="12550" width="25.125" style="305" customWidth="1"/>
    <col min="12551" max="12551" width="11" style="305" customWidth="1"/>
    <col min="12552" max="12800" width="9" style="305"/>
    <col min="12801" max="12801" width="32.375" style="305" customWidth="1"/>
    <col min="12802" max="12802" width="22.75" style="305" customWidth="1"/>
    <col min="12803" max="12803" width="25.125" style="305" customWidth="1"/>
    <col min="12804" max="12804" width="23" style="305" customWidth="1"/>
    <col min="12805" max="12805" width="40.75" style="305" customWidth="1"/>
    <col min="12806" max="12806" width="25.125" style="305" customWidth="1"/>
    <col min="12807" max="12807" width="11" style="305" customWidth="1"/>
    <col min="12808" max="13056" width="9" style="305"/>
    <col min="13057" max="13057" width="32.375" style="305" customWidth="1"/>
    <col min="13058" max="13058" width="22.75" style="305" customWidth="1"/>
    <col min="13059" max="13059" width="25.125" style="305" customWidth="1"/>
    <col min="13060" max="13060" width="23" style="305" customWidth="1"/>
    <col min="13061" max="13061" width="40.75" style="305" customWidth="1"/>
    <col min="13062" max="13062" width="25.125" style="305" customWidth="1"/>
    <col min="13063" max="13063" width="11" style="305" customWidth="1"/>
    <col min="13064" max="13312" width="9" style="305"/>
    <col min="13313" max="13313" width="32.375" style="305" customWidth="1"/>
    <col min="13314" max="13314" width="22.75" style="305" customWidth="1"/>
    <col min="13315" max="13315" width="25.125" style="305" customWidth="1"/>
    <col min="13316" max="13316" width="23" style="305" customWidth="1"/>
    <col min="13317" max="13317" width="40.75" style="305" customWidth="1"/>
    <col min="13318" max="13318" width="25.125" style="305" customWidth="1"/>
    <col min="13319" max="13319" width="11" style="305" customWidth="1"/>
    <col min="13320" max="13568" width="9" style="305"/>
    <col min="13569" max="13569" width="32.375" style="305" customWidth="1"/>
    <col min="13570" max="13570" width="22.75" style="305" customWidth="1"/>
    <col min="13571" max="13571" width="25.125" style="305" customWidth="1"/>
    <col min="13572" max="13572" width="23" style="305" customWidth="1"/>
    <col min="13573" max="13573" width="40.75" style="305" customWidth="1"/>
    <col min="13574" max="13574" width="25.125" style="305" customWidth="1"/>
    <col min="13575" max="13575" width="11" style="305" customWidth="1"/>
    <col min="13576" max="13824" width="9" style="305"/>
    <col min="13825" max="13825" width="32.375" style="305" customWidth="1"/>
    <col min="13826" max="13826" width="22.75" style="305" customWidth="1"/>
    <col min="13827" max="13827" width="25.125" style="305" customWidth="1"/>
    <col min="13828" max="13828" width="23" style="305" customWidth="1"/>
    <col min="13829" max="13829" width="40.75" style="305" customWidth="1"/>
    <col min="13830" max="13830" width="25.125" style="305" customWidth="1"/>
    <col min="13831" max="13831" width="11" style="305" customWidth="1"/>
    <col min="13832" max="14080" width="9" style="305"/>
    <col min="14081" max="14081" width="32.375" style="305" customWidth="1"/>
    <col min="14082" max="14082" width="22.75" style="305" customWidth="1"/>
    <col min="14083" max="14083" width="25.125" style="305" customWidth="1"/>
    <col min="14084" max="14084" width="23" style="305" customWidth="1"/>
    <col min="14085" max="14085" width="40.75" style="305" customWidth="1"/>
    <col min="14086" max="14086" width="25.125" style="305" customWidth="1"/>
    <col min="14087" max="14087" width="11" style="305" customWidth="1"/>
    <col min="14088" max="14336" width="9" style="305"/>
    <col min="14337" max="14337" width="32.375" style="305" customWidth="1"/>
    <col min="14338" max="14338" width="22.75" style="305" customWidth="1"/>
    <col min="14339" max="14339" width="25.125" style="305" customWidth="1"/>
    <col min="14340" max="14340" width="23" style="305" customWidth="1"/>
    <col min="14341" max="14341" width="40.75" style="305" customWidth="1"/>
    <col min="14342" max="14342" width="25.125" style="305" customWidth="1"/>
    <col min="14343" max="14343" width="11" style="305" customWidth="1"/>
    <col min="14344" max="14592" width="9" style="305"/>
    <col min="14593" max="14593" width="32.375" style="305" customWidth="1"/>
    <col min="14594" max="14594" width="22.75" style="305" customWidth="1"/>
    <col min="14595" max="14595" width="25.125" style="305" customWidth="1"/>
    <col min="14596" max="14596" width="23" style="305" customWidth="1"/>
    <col min="14597" max="14597" width="40.75" style="305" customWidth="1"/>
    <col min="14598" max="14598" width="25.125" style="305" customWidth="1"/>
    <col min="14599" max="14599" width="11" style="305" customWidth="1"/>
    <col min="14600" max="14848" width="9" style="305"/>
    <col min="14849" max="14849" width="32.375" style="305" customWidth="1"/>
    <col min="14850" max="14850" width="22.75" style="305" customWidth="1"/>
    <col min="14851" max="14851" width="25.125" style="305" customWidth="1"/>
    <col min="14852" max="14852" width="23" style="305" customWidth="1"/>
    <col min="14853" max="14853" width="40.75" style="305" customWidth="1"/>
    <col min="14854" max="14854" width="25.125" style="305" customWidth="1"/>
    <col min="14855" max="14855" width="11" style="305" customWidth="1"/>
    <col min="14856" max="15104" width="9" style="305"/>
    <col min="15105" max="15105" width="32.375" style="305" customWidth="1"/>
    <col min="15106" max="15106" width="22.75" style="305" customWidth="1"/>
    <col min="15107" max="15107" width="25.125" style="305" customWidth="1"/>
    <col min="15108" max="15108" width="23" style="305" customWidth="1"/>
    <col min="15109" max="15109" width="40.75" style="305" customWidth="1"/>
    <col min="15110" max="15110" width="25.125" style="305" customWidth="1"/>
    <col min="15111" max="15111" width="11" style="305" customWidth="1"/>
    <col min="15112" max="15360" width="9" style="305"/>
    <col min="15361" max="15361" width="32.375" style="305" customWidth="1"/>
    <col min="15362" max="15362" width="22.75" style="305" customWidth="1"/>
    <col min="15363" max="15363" width="25.125" style="305" customWidth="1"/>
    <col min="15364" max="15364" width="23" style="305" customWidth="1"/>
    <col min="15365" max="15365" width="40.75" style="305" customWidth="1"/>
    <col min="15366" max="15366" width="25.125" style="305" customWidth="1"/>
    <col min="15367" max="15367" width="11" style="305" customWidth="1"/>
    <col min="15368" max="15616" width="9" style="305"/>
    <col min="15617" max="15617" width="32.375" style="305" customWidth="1"/>
    <col min="15618" max="15618" width="22.75" style="305" customWidth="1"/>
    <col min="15619" max="15619" width="25.125" style="305" customWidth="1"/>
    <col min="15620" max="15620" width="23" style="305" customWidth="1"/>
    <col min="15621" max="15621" width="40.75" style="305" customWidth="1"/>
    <col min="15622" max="15622" width="25.125" style="305" customWidth="1"/>
    <col min="15623" max="15623" width="11" style="305" customWidth="1"/>
    <col min="15624" max="15872" width="9" style="305"/>
    <col min="15873" max="15873" width="32.375" style="305" customWidth="1"/>
    <col min="15874" max="15874" width="22.75" style="305" customWidth="1"/>
    <col min="15875" max="15875" width="25.125" style="305" customWidth="1"/>
    <col min="15876" max="15876" width="23" style="305" customWidth="1"/>
    <col min="15877" max="15877" width="40.75" style="305" customWidth="1"/>
    <col min="15878" max="15878" width="25.125" style="305" customWidth="1"/>
    <col min="15879" max="15879" width="11" style="305" customWidth="1"/>
    <col min="15880" max="16128" width="9" style="305"/>
    <col min="16129" max="16129" width="32.375" style="305" customWidth="1"/>
    <col min="16130" max="16130" width="22.75" style="305" customWidth="1"/>
    <col min="16131" max="16131" width="25.125" style="305" customWidth="1"/>
    <col min="16132" max="16132" width="23" style="305" customWidth="1"/>
    <col min="16133" max="16133" width="40.75" style="305" customWidth="1"/>
    <col min="16134" max="16134" width="25.125" style="305" customWidth="1"/>
    <col min="16135" max="16135" width="11" style="305" customWidth="1"/>
    <col min="16136" max="16384" width="9" style="305"/>
  </cols>
  <sheetData>
    <row r="1" ht="18.75" spans="1:9">
      <c r="A1" s="306" t="s">
        <v>9</v>
      </c>
      <c r="B1" s="306"/>
      <c r="C1" s="306"/>
      <c r="D1" s="306"/>
      <c r="E1" s="306"/>
      <c r="F1" s="306"/>
      <c r="G1" s="306"/>
      <c r="H1" s="307"/>
      <c r="I1" s="307"/>
    </row>
    <row r="2" ht="25.5" spans="1:9">
      <c r="A2" s="308" t="s">
        <v>10</v>
      </c>
      <c r="B2" s="308"/>
      <c r="C2" s="309"/>
      <c r="D2" s="309"/>
      <c r="E2" s="309"/>
      <c r="F2" s="309"/>
      <c r="G2" s="309"/>
      <c r="H2" s="310"/>
      <c r="I2" s="310"/>
    </row>
    <row r="3" ht="18.75" spans="1:9">
      <c r="A3" s="311" t="s">
        <v>2435</v>
      </c>
      <c r="B3" s="311"/>
      <c r="C3" s="311"/>
      <c r="D3" s="312"/>
      <c r="E3" s="312"/>
      <c r="F3" s="313"/>
      <c r="G3" s="314" t="s">
        <v>2436</v>
      </c>
      <c r="H3" s="310"/>
      <c r="I3" s="310"/>
    </row>
    <row r="4" ht="66" customHeight="1" spans="1:9">
      <c r="A4" s="315" t="s">
        <v>51</v>
      </c>
      <c r="B4" s="315" t="s">
        <v>2437</v>
      </c>
      <c r="C4" s="315" t="s">
        <v>2438</v>
      </c>
      <c r="D4" s="316" t="s">
        <v>2439</v>
      </c>
      <c r="E4" s="316" t="s">
        <v>2440</v>
      </c>
      <c r="F4" s="316" t="s">
        <v>2441</v>
      </c>
      <c r="G4" s="315" t="s">
        <v>2442</v>
      </c>
      <c r="H4" s="317"/>
      <c r="I4" s="317"/>
    </row>
    <row r="5" ht="29.25" customHeight="1" spans="1:9">
      <c r="A5" s="315" t="s">
        <v>61</v>
      </c>
      <c r="B5" s="318">
        <f>B7+B8</f>
        <v>657</v>
      </c>
      <c r="C5" s="318">
        <f>C7+C8</f>
        <v>261</v>
      </c>
      <c r="D5" s="319">
        <f>(C5-B5)/B5*100</f>
        <v>-60.2739726027397</v>
      </c>
      <c r="E5" s="318"/>
      <c r="F5" s="320">
        <f>C5/'[2]2022年一般公共预算支出预算表'!D1247*100</f>
        <v>0.113015389145327</v>
      </c>
      <c r="G5" s="321"/>
      <c r="H5" s="322"/>
      <c r="I5" s="322"/>
    </row>
    <row r="6" ht="33" customHeight="1" spans="1:9">
      <c r="A6" s="323" t="s">
        <v>2443</v>
      </c>
      <c r="B6" s="319" t="s">
        <v>2444</v>
      </c>
      <c r="C6" s="319" t="s">
        <v>2444</v>
      </c>
      <c r="D6" s="319"/>
      <c r="E6" s="319" t="s">
        <v>2445</v>
      </c>
      <c r="F6" s="319"/>
      <c r="G6" s="323"/>
      <c r="H6" s="310"/>
      <c r="I6" s="310"/>
    </row>
    <row r="7" ht="57" customHeight="1" spans="1:9">
      <c r="A7" s="323" t="s">
        <v>2446</v>
      </c>
      <c r="B7" s="318">
        <v>224</v>
      </c>
      <c r="C7" s="318">
        <v>211</v>
      </c>
      <c r="D7" s="319">
        <f>(C7-B7)/B7*100</f>
        <v>-5.80357142857143</v>
      </c>
      <c r="E7" s="324" t="s">
        <v>2447</v>
      </c>
      <c r="F7" s="325"/>
      <c r="G7" s="326"/>
      <c r="H7" s="310"/>
      <c r="I7" s="330"/>
    </row>
    <row r="8" ht="40.5" customHeight="1" spans="1:9">
      <c r="A8" s="323" t="s">
        <v>2448</v>
      </c>
      <c r="B8" s="318">
        <v>433</v>
      </c>
      <c r="C8" s="318">
        <v>50</v>
      </c>
      <c r="D8" s="319">
        <f>(C8-B8)/B8*100</f>
        <v>-88.4526558891455</v>
      </c>
      <c r="E8" s="319"/>
      <c r="F8" s="325"/>
      <c r="G8" s="323"/>
      <c r="H8" s="310"/>
      <c r="I8" s="330"/>
    </row>
    <row r="9" ht="138.95" customHeight="1" spans="1:9">
      <c r="A9" s="323" t="s">
        <v>2449</v>
      </c>
      <c r="B9" s="319">
        <v>433</v>
      </c>
      <c r="C9" s="319">
        <v>50</v>
      </c>
      <c r="D9" s="319">
        <f>(C9-B9)/B9*100</f>
        <v>-88.4526558891455</v>
      </c>
      <c r="E9" s="324" t="s">
        <v>2450</v>
      </c>
      <c r="F9" s="325"/>
      <c r="G9" s="326"/>
      <c r="H9" s="310"/>
      <c r="I9" s="310"/>
    </row>
    <row r="10" ht="35.25" customHeight="1" spans="1:9">
      <c r="A10" s="323" t="s">
        <v>2451</v>
      </c>
      <c r="B10" s="319" t="s">
        <v>2444</v>
      </c>
      <c r="C10" s="319" t="s">
        <v>2444</v>
      </c>
      <c r="D10" s="319"/>
      <c r="E10" s="319" t="s">
        <v>2445</v>
      </c>
      <c r="F10" s="327"/>
      <c r="G10" s="323"/>
      <c r="H10" s="310"/>
      <c r="I10" s="310"/>
    </row>
    <row r="12" spans="1:9">
      <c r="A12" s="328" t="s">
        <v>2452</v>
      </c>
      <c r="B12" s="328"/>
      <c r="C12" s="307"/>
      <c r="D12" s="307"/>
      <c r="E12" s="307"/>
      <c r="F12" s="307"/>
      <c r="G12" s="307"/>
      <c r="H12" s="307"/>
      <c r="I12" s="307"/>
    </row>
    <row r="13" spans="1:9">
      <c r="A13" s="307" t="s">
        <v>2453</v>
      </c>
      <c r="B13" s="307"/>
      <c r="C13" s="307"/>
      <c r="D13" s="307"/>
      <c r="E13" s="307"/>
      <c r="F13" s="307"/>
      <c r="G13" s="307"/>
      <c r="H13" s="307"/>
      <c r="I13" s="307"/>
    </row>
    <row r="14" spans="1:9">
      <c r="A14" s="307" t="s">
        <v>2454</v>
      </c>
      <c r="B14" s="307"/>
      <c r="C14" s="307"/>
      <c r="D14" s="307"/>
      <c r="E14" s="307"/>
      <c r="F14" s="307"/>
      <c r="G14" s="307"/>
      <c r="H14" s="307"/>
      <c r="I14" s="307"/>
    </row>
    <row r="15" spans="1:9">
      <c r="A15" s="307" t="s">
        <v>2455</v>
      </c>
      <c r="B15" s="307"/>
      <c r="C15" s="307"/>
      <c r="D15" s="307"/>
      <c r="E15" s="307"/>
      <c r="F15" s="307"/>
      <c r="G15" s="307"/>
      <c r="H15" s="307"/>
      <c r="I15" s="307"/>
    </row>
    <row r="16" spans="1:9">
      <c r="A16" s="307" t="s">
        <v>2456</v>
      </c>
      <c r="B16" s="307"/>
      <c r="C16" s="307"/>
      <c r="D16" s="307"/>
      <c r="E16" s="329"/>
      <c r="F16" s="307"/>
      <c r="G16" s="307"/>
      <c r="H16" s="307"/>
      <c r="I16" s="307"/>
    </row>
  </sheetData>
  <mergeCells count="1">
    <mergeCell ref="A2:G2"/>
  </mergeCells>
  <pageMargins left="0.7" right="0.7" top="0.75" bottom="0.75" header="0.3" footer="0.3"/>
  <pageSetup paperSize="9" scale="68"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19"/>
  <sheetViews>
    <sheetView workbookViewId="0">
      <selection activeCell="D6" sqref="$A6:$XFD6"/>
    </sheetView>
  </sheetViews>
  <sheetFormatPr defaultColWidth="9" defaultRowHeight="13.5"/>
  <cols>
    <col min="1" max="1" width="47.625" style="130" customWidth="1"/>
    <col min="2" max="6" width="12.25" style="130" customWidth="1"/>
    <col min="7" max="7" width="28.25" style="130" customWidth="1"/>
    <col min="8" max="12" width="12.25" style="130" customWidth="1"/>
    <col min="13" max="13" width="7.625" style="130" customWidth="1"/>
    <col min="14" max="16384" width="9" style="130"/>
  </cols>
  <sheetData>
    <row r="1" s="130" customFormat="1" ht="23.1" customHeight="1" spans="1:13">
      <c r="A1" s="200" t="s">
        <v>2457</v>
      </c>
      <c r="B1" s="288" t="s">
        <v>47</v>
      </c>
      <c r="C1" s="288" t="s">
        <v>47</v>
      </c>
      <c r="D1" s="288" t="s">
        <v>47</v>
      </c>
      <c r="E1" s="149" t="s">
        <v>47</v>
      </c>
      <c r="F1" s="149" t="s">
        <v>47</v>
      </c>
      <c r="G1" s="149" t="s">
        <v>47</v>
      </c>
      <c r="H1" s="149" t="s">
        <v>47</v>
      </c>
      <c r="I1" s="149" t="s">
        <v>47</v>
      </c>
      <c r="J1" s="149" t="s">
        <v>47</v>
      </c>
      <c r="K1" s="149" t="s">
        <v>47</v>
      </c>
      <c r="L1" s="149" t="s">
        <v>47</v>
      </c>
      <c r="M1" s="164" t="s">
        <v>47</v>
      </c>
    </row>
    <row r="2" s="130" customFormat="1" ht="23.1" customHeight="1" spans="1:13">
      <c r="A2" s="151" t="s">
        <v>2458</v>
      </c>
      <c r="B2" s="151" t="s">
        <v>47</v>
      </c>
      <c r="C2" s="151" t="s">
        <v>47</v>
      </c>
      <c r="D2" s="151" t="s">
        <v>47</v>
      </c>
      <c r="E2" s="151" t="s">
        <v>47</v>
      </c>
      <c r="F2" s="151" t="s">
        <v>47</v>
      </c>
      <c r="G2" s="151" t="s">
        <v>47</v>
      </c>
      <c r="H2" s="151" t="s">
        <v>47</v>
      </c>
      <c r="I2" s="151" t="s">
        <v>47</v>
      </c>
      <c r="J2" s="151" t="s">
        <v>47</v>
      </c>
      <c r="K2" s="151" t="s">
        <v>47</v>
      </c>
      <c r="L2" s="151" t="s">
        <v>47</v>
      </c>
      <c r="M2" s="164" t="s">
        <v>47</v>
      </c>
    </row>
    <row r="3" s="130" customFormat="1" ht="23.1" customHeight="1" spans="1:13">
      <c r="A3" s="201" t="s">
        <v>47</v>
      </c>
      <c r="B3" s="201" t="s">
        <v>47</v>
      </c>
      <c r="C3" s="201" t="s">
        <v>47</v>
      </c>
      <c r="D3" s="201" t="s">
        <v>47</v>
      </c>
      <c r="E3" s="201" t="s">
        <v>47</v>
      </c>
      <c r="F3" s="201" t="s">
        <v>47</v>
      </c>
      <c r="G3" s="201" t="s">
        <v>47</v>
      </c>
      <c r="H3" s="201" t="s">
        <v>47</v>
      </c>
      <c r="I3" s="201" t="s">
        <v>47</v>
      </c>
      <c r="J3" s="201" t="s">
        <v>47</v>
      </c>
      <c r="K3" s="201" t="s">
        <v>47</v>
      </c>
      <c r="L3" s="297" t="s">
        <v>50</v>
      </c>
      <c r="M3" s="164" t="s">
        <v>47</v>
      </c>
    </row>
    <row r="4" ht="30.95" customHeight="1" spans="1:13">
      <c r="A4" s="289" t="s">
        <v>2459</v>
      </c>
      <c r="B4" s="289" t="s">
        <v>47</v>
      </c>
      <c r="C4" s="289" t="s">
        <v>47</v>
      </c>
      <c r="D4" s="289" t="s">
        <v>47</v>
      </c>
      <c r="E4" s="289" t="s">
        <v>47</v>
      </c>
      <c r="F4" s="290" t="s">
        <v>47</v>
      </c>
      <c r="G4" s="289" t="s">
        <v>2460</v>
      </c>
      <c r="H4" s="289" t="s">
        <v>47</v>
      </c>
      <c r="I4" s="289" t="s">
        <v>47</v>
      </c>
      <c r="J4" s="289" t="s">
        <v>47</v>
      </c>
      <c r="K4" s="289" t="s">
        <v>47</v>
      </c>
      <c r="L4" s="290" t="s">
        <v>47</v>
      </c>
      <c r="M4" s="164" t="s">
        <v>47</v>
      </c>
    </row>
    <row r="5" ht="23.1" customHeight="1" spans="1:13">
      <c r="A5" s="291" t="s">
        <v>51</v>
      </c>
      <c r="B5" s="291" t="s">
        <v>114</v>
      </c>
      <c r="C5" s="291" t="s">
        <v>115</v>
      </c>
      <c r="D5" s="290" t="s">
        <v>58</v>
      </c>
      <c r="E5" s="290" t="s">
        <v>47</v>
      </c>
      <c r="F5" s="290" t="s">
        <v>47</v>
      </c>
      <c r="G5" s="291" t="s">
        <v>51</v>
      </c>
      <c r="H5" s="291" t="s">
        <v>114</v>
      </c>
      <c r="I5" s="291" t="s">
        <v>115</v>
      </c>
      <c r="J5" s="290" t="s">
        <v>58</v>
      </c>
      <c r="K5" s="290" t="s">
        <v>47</v>
      </c>
      <c r="L5" s="290" t="s">
        <v>47</v>
      </c>
      <c r="M5" s="164" t="s">
        <v>47</v>
      </c>
    </row>
    <row r="6" ht="45" customHeight="1" spans="1:13">
      <c r="A6" s="290" t="s">
        <v>47</v>
      </c>
      <c r="B6" s="290" t="s">
        <v>47</v>
      </c>
      <c r="C6" s="290" t="s">
        <v>47</v>
      </c>
      <c r="D6" s="290" t="s">
        <v>116</v>
      </c>
      <c r="E6" s="290" t="s">
        <v>59</v>
      </c>
      <c r="F6" s="290" t="s">
        <v>60</v>
      </c>
      <c r="G6" s="290" t="s">
        <v>47</v>
      </c>
      <c r="H6" s="290" t="s">
        <v>47</v>
      </c>
      <c r="I6" s="290" t="s">
        <v>47</v>
      </c>
      <c r="J6" s="290" t="s">
        <v>116</v>
      </c>
      <c r="K6" s="290" t="s">
        <v>59</v>
      </c>
      <c r="L6" s="290" t="s">
        <v>60</v>
      </c>
      <c r="M6" s="164" t="s">
        <v>47</v>
      </c>
    </row>
    <row r="7" ht="23.1" customHeight="1" spans="1:13">
      <c r="A7" s="153" t="s">
        <v>117</v>
      </c>
      <c r="B7" s="153" t="s">
        <v>118</v>
      </c>
      <c r="C7" s="153" t="s">
        <v>119</v>
      </c>
      <c r="D7" s="153" t="s">
        <v>120</v>
      </c>
      <c r="E7" s="153" t="s">
        <v>2461</v>
      </c>
      <c r="F7" s="153" t="s">
        <v>2462</v>
      </c>
      <c r="G7" s="153" t="s">
        <v>2463</v>
      </c>
      <c r="H7" s="153" t="s">
        <v>2464</v>
      </c>
      <c r="I7" s="153" t="s">
        <v>2465</v>
      </c>
      <c r="J7" s="153" t="s">
        <v>2466</v>
      </c>
      <c r="K7" s="153" t="s">
        <v>2467</v>
      </c>
      <c r="L7" s="153" t="s">
        <v>2468</v>
      </c>
      <c r="M7" s="164" t="s">
        <v>47</v>
      </c>
    </row>
    <row r="8" ht="23.1" customHeight="1" spans="1:13">
      <c r="A8" s="292" t="s">
        <v>2469</v>
      </c>
      <c r="B8" s="293">
        <v>26573</v>
      </c>
      <c r="C8" s="293">
        <v>26676</v>
      </c>
      <c r="D8" s="293">
        <v>27480</v>
      </c>
      <c r="E8" s="294">
        <f t="shared" ref="E8:E71" si="0">IF(ISERROR(D8/B8),,D8/B8)</f>
        <v>1.03413239001995</v>
      </c>
      <c r="F8" s="294">
        <f t="shared" ref="F8:F71" si="1">IF(ISERROR(D8/C8),,D8/C8)</f>
        <v>1.03013945119208</v>
      </c>
      <c r="G8" s="292" t="s">
        <v>2470</v>
      </c>
      <c r="H8" s="293">
        <v>225609</v>
      </c>
      <c r="I8" s="293">
        <v>213490</v>
      </c>
      <c r="J8" s="293">
        <v>223250</v>
      </c>
      <c r="K8" s="294">
        <f t="shared" ref="K8:K71" si="2">IF(ISERROR(J8/H8),,J8/H8)</f>
        <v>0.989543856849682</v>
      </c>
      <c r="L8" s="165">
        <f t="shared" ref="L8:L71" si="3">IF(ISERROR(J8/I8),,J8/I8)</f>
        <v>1.04571642699892</v>
      </c>
      <c r="M8" s="164" t="s">
        <v>47</v>
      </c>
    </row>
    <row r="9" ht="23.1" customHeight="1" spans="1:13">
      <c r="A9" s="292" t="s">
        <v>2471</v>
      </c>
      <c r="B9" s="293">
        <f>SUM(B10,B79,B82:B84,B89:B92,B97:B99)</f>
        <v>218355</v>
      </c>
      <c r="C9" s="293">
        <f>SUM(C10,C79,C82:C84,C89:C92,C97:C99)</f>
        <v>249610</v>
      </c>
      <c r="D9" s="293">
        <f>SUM(D10,D79,D82:D84,D89:D92,D97:D99)</f>
        <v>209579</v>
      </c>
      <c r="E9" s="294">
        <f t="shared" si="0"/>
        <v>0.959808568615328</v>
      </c>
      <c r="F9" s="294">
        <f t="shared" si="1"/>
        <v>0.839625816273387</v>
      </c>
      <c r="G9" s="292" t="s">
        <v>2472</v>
      </c>
      <c r="H9" s="293">
        <f>SUM(H10,H85:H92,H97:H99)</f>
        <v>19319</v>
      </c>
      <c r="I9" s="293">
        <f>SUM(I10,I85:I92,I97:I99)</f>
        <v>62796</v>
      </c>
      <c r="J9" s="293">
        <f>SUM(J10,J85:J92,J97:J99)</f>
        <v>13809</v>
      </c>
      <c r="K9" s="294">
        <f t="shared" si="2"/>
        <v>0.714788550131994</v>
      </c>
      <c r="L9" s="165">
        <f t="shared" si="3"/>
        <v>0.219902541563157</v>
      </c>
      <c r="M9" s="164" t="s">
        <v>47</v>
      </c>
    </row>
    <row r="10" ht="23.1" customHeight="1" spans="1:13">
      <c r="A10" s="159" t="s">
        <v>2473</v>
      </c>
      <c r="B10" s="158">
        <f>SUM(B11,B18,B54)</f>
        <v>119213</v>
      </c>
      <c r="C10" s="158">
        <f>SUM(C11,C18,C54)</f>
        <v>174831</v>
      </c>
      <c r="D10" s="158">
        <f>SUM(D11,D18,D54)</f>
        <v>133980</v>
      </c>
      <c r="E10" s="294">
        <f t="shared" si="0"/>
        <v>1.12387071879745</v>
      </c>
      <c r="F10" s="294">
        <f t="shared" si="1"/>
        <v>0.766340065549016</v>
      </c>
      <c r="G10" s="159" t="s">
        <v>2474</v>
      </c>
      <c r="H10" s="158">
        <f>SUM(H11:H12)</f>
        <v>5402</v>
      </c>
      <c r="I10" s="158">
        <f>SUM(I11:I12)</f>
        <v>5227</v>
      </c>
      <c r="J10" s="158">
        <f>SUM(J11:J12)</f>
        <v>5540</v>
      </c>
      <c r="K10" s="294">
        <f t="shared" si="2"/>
        <v>1.02554609403924</v>
      </c>
      <c r="L10" s="165">
        <f t="shared" si="3"/>
        <v>1.05988138511575</v>
      </c>
      <c r="M10" s="164" t="s">
        <v>47</v>
      </c>
    </row>
    <row r="11" ht="23.1" customHeight="1" spans="1:13">
      <c r="A11" s="295" t="s">
        <v>2475</v>
      </c>
      <c r="B11" s="158">
        <f>SUM(B12:B17)</f>
        <v>2411</v>
      </c>
      <c r="C11" s="158">
        <f>SUM(C12:C17)</f>
        <v>2411</v>
      </c>
      <c r="D11" s="158">
        <f>SUM(D12:D17)</f>
        <v>2411</v>
      </c>
      <c r="E11" s="294">
        <f t="shared" si="0"/>
        <v>1</v>
      </c>
      <c r="F11" s="294">
        <f t="shared" si="1"/>
        <v>1</v>
      </c>
      <c r="G11" s="295" t="s">
        <v>2476</v>
      </c>
      <c r="H11" s="160">
        <v>3718</v>
      </c>
      <c r="I11" s="160">
        <v>3732</v>
      </c>
      <c r="J11" s="160">
        <v>3732</v>
      </c>
      <c r="K11" s="294">
        <f t="shared" si="2"/>
        <v>1.00376546530393</v>
      </c>
      <c r="L11" s="165">
        <f t="shared" si="3"/>
        <v>1</v>
      </c>
      <c r="M11" s="164" t="s">
        <v>47</v>
      </c>
    </row>
    <row r="12" ht="23.1" customHeight="1" spans="1:13">
      <c r="A12" s="296" t="s">
        <v>2477</v>
      </c>
      <c r="B12" s="160">
        <v>104</v>
      </c>
      <c r="C12" s="160">
        <v>104</v>
      </c>
      <c r="D12" s="160">
        <v>104</v>
      </c>
      <c r="E12" s="294">
        <f t="shared" si="0"/>
        <v>1</v>
      </c>
      <c r="F12" s="294">
        <f t="shared" si="1"/>
        <v>1</v>
      </c>
      <c r="G12" s="295" t="s">
        <v>2478</v>
      </c>
      <c r="H12" s="160">
        <v>1684</v>
      </c>
      <c r="I12" s="160">
        <v>1495</v>
      </c>
      <c r="J12" s="160">
        <v>1808</v>
      </c>
      <c r="K12" s="294">
        <f t="shared" si="2"/>
        <v>1.07363420427553</v>
      </c>
      <c r="L12" s="165">
        <f t="shared" si="3"/>
        <v>1.20936454849498</v>
      </c>
      <c r="M12" s="164" t="s">
        <v>47</v>
      </c>
    </row>
    <row r="13" ht="23.1" customHeight="1" spans="1:13">
      <c r="A13" s="296" t="s">
        <v>2479</v>
      </c>
      <c r="B13" s="160">
        <v>51</v>
      </c>
      <c r="C13" s="160">
        <v>51</v>
      </c>
      <c r="D13" s="160">
        <v>51</v>
      </c>
      <c r="E13" s="294">
        <f t="shared" si="0"/>
        <v>1</v>
      </c>
      <c r="F13" s="294">
        <f t="shared" si="1"/>
        <v>1</v>
      </c>
      <c r="G13" s="156" t="s">
        <v>47</v>
      </c>
      <c r="H13" s="163" t="s">
        <v>47</v>
      </c>
      <c r="I13" s="163" t="s">
        <v>47</v>
      </c>
      <c r="J13" s="163" t="s">
        <v>47</v>
      </c>
      <c r="K13" s="294">
        <f t="shared" si="2"/>
        <v>0</v>
      </c>
      <c r="L13" s="165">
        <f t="shared" si="3"/>
        <v>0</v>
      </c>
      <c r="M13" s="164" t="s">
        <v>47</v>
      </c>
    </row>
    <row r="14" ht="23.1" customHeight="1" spans="1:13">
      <c r="A14" s="296" t="s">
        <v>2480</v>
      </c>
      <c r="B14" s="160">
        <v>519</v>
      </c>
      <c r="C14" s="160">
        <v>519</v>
      </c>
      <c r="D14" s="160">
        <v>519</v>
      </c>
      <c r="E14" s="294">
        <f t="shared" si="0"/>
        <v>1</v>
      </c>
      <c r="F14" s="294">
        <f t="shared" si="1"/>
        <v>1</v>
      </c>
      <c r="G14" s="156" t="s">
        <v>47</v>
      </c>
      <c r="H14" s="163" t="s">
        <v>47</v>
      </c>
      <c r="I14" s="163" t="s">
        <v>47</v>
      </c>
      <c r="J14" s="163" t="s">
        <v>47</v>
      </c>
      <c r="K14" s="294">
        <f t="shared" si="2"/>
        <v>0</v>
      </c>
      <c r="L14" s="165">
        <f t="shared" si="3"/>
        <v>0</v>
      </c>
      <c r="M14" s="164" t="s">
        <v>47</v>
      </c>
    </row>
    <row r="15" ht="23.1" customHeight="1" spans="1:13">
      <c r="A15" s="296" t="s">
        <v>2481</v>
      </c>
      <c r="B15" s="160">
        <v>1</v>
      </c>
      <c r="C15" s="160">
        <v>1</v>
      </c>
      <c r="D15" s="160">
        <v>1</v>
      </c>
      <c r="E15" s="294">
        <f t="shared" si="0"/>
        <v>1</v>
      </c>
      <c r="F15" s="294">
        <f t="shared" si="1"/>
        <v>1</v>
      </c>
      <c r="G15" s="156" t="s">
        <v>47</v>
      </c>
      <c r="H15" s="163" t="s">
        <v>47</v>
      </c>
      <c r="I15" s="163" t="s">
        <v>47</v>
      </c>
      <c r="J15" s="163" t="s">
        <v>47</v>
      </c>
      <c r="K15" s="294">
        <f t="shared" si="2"/>
        <v>0</v>
      </c>
      <c r="L15" s="165">
        <f t="shared" si="3"/>
        <v>0</v>
      </c>
      <c r="M15" s="164" t="s">
        <v>47</v>
      </c>
    </row>
    <row r="16" ht="23.1" customHeight="1" spans="1:13">
      <c r="A16" s="296" t="s">
        <v>2482</v>
      </c>
      <c r="B16" s="160">
        <v>1736</v>
      </c>
      <c r="C16" s="160">
        <v>1736</v>
      </c>
      <c r="D16" s="160">
        <v>1736</v>
      </c>
      <c r="E16" s="294">
        <f t="shared" si="0"/>
        <v>1</v>
      </c>
      <c r="F16" s="294">
        <f t="shared" si="1"/>
        <v>1</v>
      </c>
      <c r="G16" s="156" t="s">
        <v>47</v>
      </c>
      <c r="H16" s="163" t="s">
        <v>47</v>
      </c>
      <c r="I16" s="163" t="s">
        <v>47</v>
      </c>
      <c r="J16" s="163" t="s">
        <v>47</v>
      </c>
      <c r="K16" s="294">
        <f t="shared" si="2"/>
        <v>0</v>
      </c>
      <c r="L16" s="165">
        <f t="shared" si="3"/>
        <v>0</v>
      </c>
      <c r="M16" s="164" t="s">
        <v>47</v>
      </c>
    </row>
    <row r="17" ht="23.1" customHeight="1" spans="1:13">
      <c r="A17" s="296" t="s">
        <v>2483</v>
      </c>
      <c r="B17" s="160"/>
      <c r="C17" s="160"/>
      <c r="D17" s="160"/>
      <c r="E17" s="294">
        <f t="shared" si="0"/>
        <v>0</v>
      </c>
      <c r="F17" s="294">
        <f t="shared" si="1"/>
        <v>0</v>
      </c>
      <c r="G17" s="156" t="s">
        <v>47</v>
      </c>
      <c r="H17" s="163" t="s">
        <v>47</v>
      </c>
      <c r="I17" s="163" t="s">
        <v>47</v>
      </c>
      <c r="J17" s="163" t="s">
        <v>47</v>
      </c>
      <c r="K17" s="294">
        <f t="shared" si="2"/>
        <v>0</v>
      </c>
      <c r="L17" s="165">
        <f t="shared" si="3"/>
        <v>0</v>
      </c>
      <c r="M17" s="164" t="s">
        <v>47</v>
      </c>
    </row>
    <row r="18" ht="23.1" customHeight="1" spans="1:13">
      <c r="A18" s="295" t="s">
        <v>2484</v>
      </c>
      <c r="B18" s="158">
        <f>SUM(B19:B53)</f>
        <v>114593</v>
      </c>
      <c r="C18" s="158">
        <f>SUM(C19:C53)</f>
        <v>156819</v>
      </c>
      <c r="D18" s="158">
        <f>SUM(D19:D53)</f>
        <v>130993</v>
      </c>
      <c r="E18" s="294">
        <f t="shared" si="0"/>
        <v>1.14311519900867</v>
      </c>
      <c r="F18" s="294">
        <f t="shared" si="1"/>
        <v>0.835313323002952</v>
      </c>
      <c r="G18" s="156" t="s">
        <v>47</v>
      </c>
      <c r="H18" s="163" t="s">
        <v>47</v>
      </c>
      <c r="I18" s="163" t="s">
        <v>47</v>
      </c>
      <c r="J18" s="163" t="s">
        <v>47</v>
      </c>
      <c r="K18" s="294">
        <f t="shared" si="2"/>
        <v>0</v>
      </c>
      <c r="L18" s="165">
        <f t="shared" si="3"/>
        <v>0</v>
      </c>
      <c r="M18" s="164" t="s">
        <v>47</v>
      </c>
    </row>
    <row r="19" ht="23.1" customHeight="1" spans="1:13">
      <c r="A19" s="189" t="s">
        <v>2485</v>
      </c>
      <c r="B19" s="160" t="s">
        <v>47</v>
      </c>
      <c r="C19" s="160" t="s">
        <v>47</v>
      </c>
      <c r="D19" s="160" t="s">
        <v>47</v>
      </c>
      <c r="E19" s="294">
        <f t="shared" si="0"/>
        <v>0</v>
      </c>
      <c r="F19" s="294">
        <f t="shared" si="1"/>
        <v>0</v>
      </c>
      <c r="G19" s="156" t="s">
        <v>47</v>
      </c>
      <c r="H19" s="163" t="s">
        <v>47</v>
      </c>
      <c r="I19" s="163" t="s">
        <v>47</v>
      </c>
      <c r="J19" s="163" t="s">
        <v>47</v>
      </c>
      <c r="K19" s="294">
        <f t="shared" si="2"/>
        <v>0</v>
      </c>
      <c r="L19" s="165">
        <f t="shared" si="3"/>
        <v>0</v>
      </c>
      <c r="M19" s="164" t="s">
        <v>47</v>
      </c>
    </row>
    <row r="20" ht="23.1" customHeight="1" spans="1:13">
      <c r="A20" s="189" t="s">
        <v>2486</v>
      </c>
      <c r="B20" s="160">
        <v>33795</v>
      </c>
      <c r="C20" s="160">
        <v>42881</v>
      </c>
      <c r="D20" s="160">
        <v>37555</v>
      </c>
      <c r="E20" s="294">
        <f t="shared" si="0"/>
        <v>1.11125906199142</v>
      </c>
      <c r="F20" s="294">
        <f t="shared" si="1"/>
        <v>0.87579580700077</v>
      </c>
      <c r="G20" s="156" t="s">
        <v>47</v>
      </c>
      <c r="H20" s="163" t="s">
        <v>47</v>
      </c>
      <c r="I20" s="163" t="s">
        <v>47</v>
      </c>
      <c r="J20" s="163" t="s">
        <v>47</v>
      </c>
      <c r="K20" s="294">
        <f t="shared" si="2"/>
        <v>0</v>
      </c>
      <c r="L20" s="165">
        <f t="shared" si="3"/>
        <v>0</v>
      </c>
      <c r="M20" s="164" t="s">
        <v>47</v>
      </c>
    </row>
    <row r="21" ht="23.1" customHeight="1" spans="1:13">
      <c r="A21" s="189" t="s">
        <v>2487</v>
      </c>
      <c r="B21" s="160">
        <v>14893</v>
      </c>
      <c r="C21" s="160">
        <v>22270</v>
      </c>
      <c r="D21" s="160">
        <v>21730</v>
      </c>
      <c r="E21" s="294">
        <f t="shared" si="0"/>
        <v>1.45907473309609</v>
      </c>
      <c r="F21" s="294">
        <f t="shared" si="1"/>
        <v>0.975752132914234</v>
      </c>
      <c r="G21" s="156" t="s">
        <v>47</v>
      </c>
      <c r="H21" s="163" t="s">
        <v>47</v>
      </c>
      <c r="I21" s="163" t="s">
        <v>47</v>
      </c>
      <c r="J21" s="163" t="s">
        <v>47</v>
      </c>
      <c r="K21" s="294">
        <f t="shared" si="2"/>
        <v>0</v>
      </c>
      <c r="L21" s="165">
        <f t="shared" si="3"/>
        <v>0</v>
      </c>
      <c r="M21" s="164" t="s">
        <v>47</v>
      </c>
    </row>
    <row r="22" ht="23.1" customHeight="1" spans="1:13">
      <c r="A22" s="189" t="s">
        <v>2488</v>
      </c>
      <c r="B22" s="160">
        <v>711</v>
      </c>
      <c r="C22" s="160">
        <v>4918</v>
      </c>
      <c r="D22" s="160">
        <v>636</v>
      </c>
      <c r="E22" s="294">
        <f t="shared" si="0"/>
        <v>0.894514767932489</v>
      </c>
      <c r="F22" s="294">
        <f t="shared" si="1"/>
        <v>0.129320862139081</v>
      </c>
      <c r="G22" s="156" t="s">
        <v>47</v>
      </c>
      <c r="H22" s="163" t="s">
        <v>47</v>
      </c>
      <c r="I22" s="163" t="s">
        <v>47</v>
      </c>
      <c r="J22" s="163" t="s">
        <v>47</v>
      </c>
      <c r="K22" s="294">
        <f t="shared" si="2"/>
        <v>0</v>
      </c>
      <c r="L22" s="165">
        <f t="shared" si="3"/>
        <v>0</v>
      </c>
      <c r="M22" s="164" t="s">
        <v>47</v>
      </c>
    </row>
    <row r="23" ht="23.1" customHeight="1" spans="1:13">
      <c r="A23" s="189" t="s">
        <v>2489</v>
      </c>
      <c r="B23" s="160" t="s">
        <v>47</v>
      </c>
      <c r="C23" s="160" t="s">
        <v>47</v>
      </c>
      <c r="D23" s="160" t="s">
        <v>47</v>
      </c>
      <c r="E23" s="294">
        <f t="shared" si="0"/>
        <v>0</v>
      </c>
      <c r="F23" s="294">
        <f t="shared" si="1"/>
        <v>0</v>
      </c>
      <c r="G23" s="156" t="s">
        <v>47</v>
      </c>
      <c r="H23" s="163" t="s">
        <v>47</v>
      </c>
      <c r="I23" s="163" t="s">
        <v>47</v>
      </c>
      <c r="J23" s="163" t="s">
        <v>47</v>
      </c>
      <c r="K23" s="294">
        <f t="shared" si="2"/>
        <v>0</v>
      </c>
      <c r="L23" s="165">
        <f t="shared" si="3"/>
        <v>0</v>
      </c>
      <c r="M23" s="164" t="s">
        <v>47</v>
      </c>
    </row>
    <row r="24" ht="23.1" customHeight="1" spans="1:13">
      <c r="A24" s="189" t="s">
        <v>2490</v>
      </c>
      <c r="B24" s="160" t="s">
        <v>47</v>
      </c>
      <c r="C24" s="160" t="s">
        <v>47</v>
      </c>
      <c r="D24" s="160" t="s">
        <v>47</v>
      </c>
      <c r="E24" s="294">
        <f t="shared" si="0"/>
        <v>0</v>
      </c>
      <c r="F24" s="294">
        <f t="shared" si="1"/>
        <v>0</v>
      </c>
      <c r="G24" s="156" t="s">
        <v>47</v>
      </c>
      <c r="H24" s="163" t="s">
        <v>47</v>
      </c>
      <c r="I24" s="163" t="s">
        <v>47</v>
      </c>
      <c r="J24" s="163" t="s">
        <v>47</v>
      </c>
      <c r="K24" s="294">
        <f t="shared" si="2"/>
        <v>0</v>
      </c>
      <c r="L24" s="165">
        <f t="shared" si="3"/>
        <v>0</v>
      </c>
      <c r="M24" s="164" t="s">
        <v>47</v>
      </c>
    </row>
    <row r="25" ht="23.1" customHeight="1" spans="1:13">
      <c r="A25" s="189" t="s">
        <v>2491</v>
      </c>
      <c r="B25" s="160">
        <v>5000</v>
      </c>
      <c r="C25" s="160">
        <v>5000</v>
      </c>
      <c r="D25" s="160">
        <v>5000</v>
      </c>
      <c r="E25" s="294">
        <f t="shared" si="0"/>
        <v>1</v>
      </c>
      <c r="F25" s="294">
        <f t="shared" si="1"/>
        <v>1</v>
      </c>
      <c r="G25" s="156" t="s">
        <v>47</v>
      </c>
      <c r="H25" s="163" t="s">
        <v>47</v>
      </c>
      <c r="I25" s="163" t="s">
        <v>47</v>
      </c>
      <c r="J25" s="163" t="s">
        <v>47</v>
      </c>
      <c r="K25" s="294">
        <f t="shared" si="2"/>
        <v>0</v>
      </c>
      <c r="L25" s="165">
        <f t="shared" si="3"/>
        <v>0</v>
      </c>
      <c r="M25" s="164" t="s">
        <v>47</v>
      </c>
    </row>
    <row r="26" ht="23.1" customHeight="1" spans="1:13">
      <c r="A26" s="189" t="s">
        <v>2492</v>
      </c>
      <c r="B26" s="160">
        <v>4204</v>
      </c>
      <c r="C26" s="160">
        <v>4747</v>
      </c>
      <c r="D26" s="160">
        <v>4349</v>
      </c>
      <c r="E26" s="294">
        <f t="shared" si="0"/>
        <v>1.03449096098953</v>
      </c>
      <c r="F26" s="294">
        <f t="shared" si="1"/>
        <v>0.916157573204129</v>
      </c>
      <c r="G26" s="156" t="s">
        <v>47</v>
      </c>
      <c r="H26" s="163" t="s">
        <v>47</v>
      </c>
      <c r="I26" s="163" t="s">
        <v>47</v>
      </c>
      <c r="J26" s="163" t="s">
        <v>47</v>
      </c>
      <c r="K26" s="294">
        <f t="shared" si="2"/>
        <v>0</v>
      </c>
      <c r="L26" s="165">
        <f t="shared" si="3"/>
        <v>0</v>
      </c>
      <c r="M26" s="164" t="s">
        <v>47</v>
      </c>
    </row>
    <row r="27" ht="23.1" customHeight="1" spans="1:13">
      <c r="A27" s="189" t="s">
        <v>2493</v>
      </c>
      <c r="B27" s="160">
        <v>10673</v>
      </c>
      <c r="C27" s="160">
        <v>11415</v>
      </c>
      <c r="D27" s="160">
        <v>11565</v>
      </c>
      <c r="E27" s="294">
        <f t="shared" si="0"/>
        <v>1.08357537711984</v>
      </c>
      <c r="F27" s="294">
        <f t="shared" si="1"/>
        <v>1.01314060446781</v>
      </c>
      <c r="G27" s="156" t="s">
        <v>47</v>
      </c>
      <c r="H27" s="163" t="s">
        <v>47</v>
      </c>
      <c r="I27" s="163" t="s">
        <v>47</v>
      </c>
      <c r="J27" s="163" t="s">
        <v>47</v>
      </c>
      <c r="K27" s="294">
        <f t="shared" si="2"/>
        <v>0</v>
      </c>
      <c r="L27" s="165">
        <f t="shared" si="3"/>
        <v>0</v>
      </c>
      <c r="M27" s="164" t="s">
        <v>47</v>
      </c>
    </row>
    <row r="28" ht="23.1" customHeight="1" spans="1:13">
      <c r="A28" s="189" t="s">
        <v>2494</v>
      </c>
      <c r="B28" s="160" t="s">
        <v>47</v>
      </c>
      <c r="C28" s="160" t="s">
        <v>47</v>
      </c>
      <c r="D28" s="160" t="s">
        <v>47</v>
      </c>
      <c r="E28" s="294">
        <f t="shared" si="0"/>
        <v>0</v>
      </c>
      <c r="F28" s="294">
        <f t="shared" si="1"/>
        <v>0</v>
      </c>
      <c r="G28" s="156" t="s">
        <v>47</v>
      </c>
      <c r="H28" s="163" t="s">
        <v>47</v>
      </c>
      <c r="I28" s="163" t="s">
        <v>47</v>
      </c>
      <c r="J28" s="163" t="s">
        <v>47</v>
      </c>
      <c r="K28" s="294">
        <f t="shared" si="2"/>
        <v>0</v>
      </c>
      <c r="L28" s="165">
        <f t="shared" si="3"/>
        <v>0</v>
      </c>
      <c r="M28" s="164" t="s">
        <v>47</v>
      </c>
    </row>
    <row r="29" ht="23.1" customHeight="1" spans="1:13">
      <c r="A29" s="189" t="s">
        <v>2495</v>
      </c>
      <c r="B29" s="160">
        <v>6728</v>
      </c>
      <c r="C29" s="160">
        <v>6728</v>
      </c>
      <c r="D29" s="160">
        <v>6728</v>
      </c>
      <c r="E29" s="294">
        <f t="shared" si="0"/>
        <v>1</v>
      </c>
      <c r="F29" s="294">
        <f t="shared" si="1"/>
        <v>1</v>
      </c>
      <c r="G29" s="156" t="s">
        <v>47</v>
      </c>
      <c r="H29" s="163" t="s">
        <v>47</v>
      </c>
      <c r="I29" s="163" t="s">
        <v>47</v>
      </c>
      <c r="J29" s="163" t="s">
        <v>47</v>
      </c>
      <c r="K29" s="294">
        <f t="shared" si="2"/>
        <v>0</v>
      </c>
      <c r="L29" s="165">
        <f t="shared" si="3"/>
        <v>0</v>
      </c>
      <c r="M29" s="164" t="s">
        <v>47</v>
      </c>
    </row>
    <row r="30" ht="23.1" customHeight="1" spans="1:13">
      <c r="A30" s="189" t="s">
        <v>2496</v>
      </c>
      <c r="B30" s="160" t="s">
        <v>47</v>
      </c>
      <c r="C30" s="160" t="s">
        <v>47</v>
      </c>
      <c r="D30" s="160" t="s">
        <v>47</v>
      </c>
      <c r="E30" s="294">
        <f t="shared" si="0"/>
        <v>0</v>
      </c>
      <c r="F30" s="294">
        <f t="shared" si="1"/>
        <v>0</v>
      </c>
      <c r="G30" s="156" t="s">
        <v>47</v>
      </c>
      <c r="H30" s="163" t="s">
        <v>47</v>
      </c>
      <c r="I30" s="163" t="s">
        <v>47</v>
      </c>
      <c r="J30" s="163" t="s">
        <v>47</v>
      </c>
      <c r="K30" s="294">
        <f t="shared" si="2"/>
        <v>0</v>
      </c>
      <c r="L30" s="165">
        <f t="shared" si="3"/>
        <v>0</v>
      </c>
      <c r="M30" s="164" t="s">
        <v>47</v>
      </c>
    </row>
    <row r="31" ht="23.1" customHeight="1" spans="1:13">
      <c r="A31" s="189" t="s">
        <v>2497</v>
      </c>
      <c r="B31" s="160">
        <v>9115</v>
      </c>
      <c r="C31" s="160">
        <v>10397</v>
      </c>
      <c r="D31" s="160">
        <v>8008</v>
      </c>
      <c r="E31" s="294">
        <f t="shared" si="0"/>
        <v>0.87855183763028</v>
      </c>
      <c r="F31" s="294">
        <f t="shared" si="1"/>
        <v>0.770222179474849</v>
      </c>
      <c r="G31" s="156" t="s">
        <v>47</v>
      </c>
      <c r="H31" s="163" t="s">
        <v>47</v>
      </c>
      <c r="I31" s="163" t="s">
        <v>47</v>
      </c>
      <c r="J31" s="163" t="s">
        <v>47</v>
      </c>
      <c r="K31" s="294">
        <f t="shared" si="2"/>
        <v>0</v>
      </c>
      <c r="L31" s="165">
        <f t="shared" si="3"/>
        <v>0</v>
      </c>
      <c r="M31" s="164" t="s">
        <v>47</v>
      </c>
    </row>
    <row r="32" ht="23.1" customHeight="1" spans="1:13">
      <c r="A32" s="189" t="s">
        <v>2498</v>
      </c>
      <c r="B32" s="160" t="s">
        <v>47</v>
      </c>
      <c r="C32" s="160">
        <v>20</v>
      </c>
      <c r="D32" s="160" t="s">
        <v>47</v>
      </c>
      <c r="E32" s="294">
        <f t="shared" si="0"/>
        <v>0</v>
      </c>
      <c r="F32" s="294">
        <f t="shared" si="1"/>
        <v>0</v>
      </c>
      <c r="G32" s="156" t="s">
        <v>47</v>
      </c>
      <c r="H32" s="163" t="s">
        <v>47</v>
      </c>
      <c r="I32" s="163" t="s">
        <v>47</v>
      </c>
      <c r="J32" s="163" t="s">
        <v>47</v>
      </c>
      <c r="K32" s="294">
        <f t="shared" si="2"/>
        <v>0</v>
      </c>
      <c r="L32" s="165">
        <f t="shared" si="3"/>
        <v>0</v>
      </c>
      <c r="M32" s="164" t="s">
        <v>47</v>
      </c>
    </row>
    <row r="33" ht="23.1" customHeight="1" spans="1:13">
      <c r="A33" s="189" t="s">
        <v>2499</v>
      </c>
      <c r="B33" s="160" t="s">
        <v>47</v>
      </c>
      <c r="C33" s="160" t="s">
        <v>47</v>
      </c>
      <c r="D33" s="160" t="s">
        <v>47</v>
      </c>
      <c r="E33" s="294">
        <f t="shared" si="0"/>
        <v>0</v>
      </c>
      <c r="F33" s="294">
        <f t="shared" si="1"/>
        <v>0</v>
      </c>
      <c r="G33" s="156" t="s">
        <v>47</v>
      </c>
      <c r="H33" s="163" t="s">
        <v>47</v>
      </c>
      <c r="I33" s="163" t="s">
        <v>47</v>
      </c>
      <c r="J33" s="163" t="s">
        <v>47</v>
      </c>
      <c r="K33" s="294">
        <f t="shared" si="2"/>
        <v>0</v>
      </c>
      <c r="L33" s="165">
        <f t="shared" si="3"/>
        <v>0</v>
      </c>
      <c r="M33" s="164" t="s">
        <v>47</v>
      </c>
    </row>
    <row r="34" ht="23.1" customHeight="1" spans="1:13">
      <c r="A34" s="189" t="s">
        <v>2500</v>
      </c>
      <c r="B34" s="160" t="s">
        <v>47</v>
      </c>
      <c r="C34" s="160" t="s">
        <v>47</v>
      </c>
      <c r="D34" s="160" t="s">
        <v>47</v>
      </c>
      <c r="E34" s="294">
        <f t="shared" si="0"/>
        <v>0</v>
      </c>
      <c r="F34" s="294">
        <f t="shared" si="1"/>
        <v>0</v>
      </c>
      <c r="G34" s="156" t="s">
        <v>47</v>
      </c>
      <c r="H34" s="163" t="s">
        <v>47</v>
      </c>
      <c r="I34" s="163" t="s">
        <v>47</v>
      </c>
      <c r="J34" s="163" t="s">
        <v>47</v>
      </c>
      <c r="K34" s="294">
        <f t="shared" si="2"/>
        <v>0</v>
      </c>
      <c r="L34" s="165">
        <f t="shared" si="3"/>
        <v>0</v>
      </c>
      <c r="M34" s="164" t="s">
        <v>47</v>
      </c>
    </row>
    <row r="35" ht="23.1" customHeight="1" spans="1:13">
      <c r="A35" s="189" t="s">
        <v>2501</v>
      </c>
      <c r="B35" s="160">
        <v>998</v>
      </c>
      <c r="C35" s="160">
        <v>1207</v>
      </c>
      <c r="D35" s="160">
        <v>1026</v>
      </c>
      <c r="E35" s="294">
        <f t="shared" si="0"/>
        <v>1.02805611222445</v>
      </c>
      <c r="F35" s="294">
        <f t="shared" si="1"/>
        <v>0.850041425020713</v>
      </c>
      <c r="G35" s="156" t="s">
        <v>47</v>
      </c>
      <c r="H35" s="163" t="s">
        <v>47</v>
      </c>
      <c r="I35" s="163" t="s">
        <v>47</v>
      </c>
      <c r="J35" s="163" t="s">
        <v>47</v>
      </c>
      <c r="K35" s="294">
        <f t="shared" si="2"/>
        <v>0</v>
      </c>
      <c r="L35" s="165">
        <f t="shared" si="3"/>
        <v>0</v>
      </c>
      <c r="M35" s="164" t="s">
        <v>47</v>
      </c>
    </row>
    <row r="36" ht="23.1" customHeight="1" spans="1:13">
      <c r="A36" s="189" t="s">
        <v>2502</v>
      </c>
      <c r="B36" s="160">
        <v>10490</v>
      </c>
      <c r="C36" s="160">
        <v>15458</v>
      </c>
      <c r="D36" s="160">
        <v>12869</v>
      </c>
      <c r="E36" s="294">
        <f t="shared" si="0"/>
        <v>1.22678741658723</v>
      </c>
      <c r="F36" s="294">
        <f t="shared" si="1"/>
        <v>0.832513908655712</v>
      </c>
      <c r="G36" s="156" t="s">
        <v>47</v>
      </c>
      <c r="H36" s="163" t="s">
        <v>47</v>
      </c>
      <c r="I36" s="163" t="s">
        <v>47</v>
      </c>
      <c r="J36" s="163" t="s">
        <v>47</v>
      </c>
      <c r="K36" s="294">
        <f t="shared" si="2"/>
        <v>0</v>
      </c>
      <c r="L36" s="165">
        <f t="shared" si="3"/>
        <v>0</v>
      </c>
      <c r="M36" s="164" t="s">
        <v>47</v>
      </c>
    </row>
    <row r="37" ht="23.1" customHeight="1" spans="1:13">
      <c r="A37" s="189" t="s">
        <v>2503</v>
      </c>
      <c r="B37" s="160" t="s">
        <v>47</v>
      </c>
      <c r="C37" s="160" t="s">
        <v>47</v>
      </c>
      <c r="D37" s="160" t="s">
        <v>47</v>
      </c>
      <c r="E37" s="294">
        <f t="shared" si="0"/>
        <v>0</v>
      </c>
      <c r="F37" s="294">
        <f t="shared" si="1"/>
        <v>0</v>
      </c>
      <c r="G37" s="156" t="s">
        <v>47</v>
      </c>
      <c r="H37" s="163" t="s">
        <v>47</v>
      </c>
      <c r="I37" s="163" t="s">
        <v>47</v>
      </c>
      <c r="J37" s="163" t="s">
        <v>47</v>
      </c>
      <c r="K37" s="294">
        <f t="shared" si="2"/>
        <v>0</v>
      </c>
      <c r="L37" s="165">
        <f t="shared" si="3"/>
        <v>0</v>
      </c>
      <c r="M37" s="164" t="s">
        <v>47</v>
      </c>
    </row>
    <row r="38" ht="23.1" customHeight="1" spans="1:13">
      <c r="A38" s="189" t="s">
        <v>2504</v>
      </c>
      <c r="B38" s="160">
        <v>215</v>
      </c>
      <c r="C38" s="160">
        <v>150</v>
      </c>
      <c r="D38" s="160">
        <v>150</v>
      </c>
      <c r="E38" s="294">
        <f t="shared" si="0"/>
        <v>0.697674418604651</v>
      </c>
      <c r="F38" s="294">
        <f t="shared" si="1"/>
        <v>1</v>
      </c>
      <c r="G38" s="156" t="s">
        <v>47</v>
      </c>
      <c r="H38" s="163" t="s">
        <v>47</v>
      </c>
      <c r="I38" s="163" t="s">
        <v>47</v>
      </c>
      <c r="J38" s="163" t="s">
        <v>47</v>
      </c>
      <c r="K38" s="294">
        <f t="shared" si="2"/>
        <v>0</v>
      </c>
      <c r="L38" s="165">
        <f t="shared" si="3"/>
        <v>0</v>
      </c>
      <c r="M38" s="164" t="s">
        <v>47</v>
      </c>
    </row>
    <row r="39" ht="23.1" customHeight="1" spans="1:13">
      <c r="A39" s="189" t="s">
        <v>2505</v>
      </c>
      <c r="B39" s="160">
        <v>8858</v>
      </c>
      <c r="C39" s="160">
        <v>11777</v>
      </c>
      <c r="D39" s="160">
        <v>10825</v>
      </c>
      <c r="E39" s="294">
        <f t="shared" si="0"/>
        <v>1.22205915556559</v>
      </c>
      <c r="F39" s="294">
        <f t="shared" si="1"/>
        <v>0.919164473125584</v>
      </c>
      <c r="G39" s="156" t="s">
        <v>47</v>
      </c>
      <c r="H39" s="163" t="s">
        <v>47</v>
      </c>
      <c r="I39" s="163" t="s">
        <v>47</v>
      </c>
      <c r="J39" s="163" t="s">
        <v>47</v>
      </c>
      <c r="K39" s="294">
        <f t="shared" si="2"/>
        <v>0</v>
      </c>
      <c r="L39" s="165">
        <f t="shared" si="3"/>
        <v>0</v>
      </c>
      <c r="M39" s="164" t="s">
        <v>47</v>
      </c>
    </row>
    <row r="40" ht="23.1" customHeight="1" spans="1:13">
      <c r="A40" s="189" t="s">
        <v>2506</v>
      </c>
      <c r="B40" s="160">
        <v>2480</v>
      </c>
      <c r="C40" s="160">
        <v>2637</v>
      </c>
      <c r="D40" s="160">
        <v>2608</v>
      </c>
      <c r="E40" s="294">
        <f t="shared" si="0"/>
        <v>1.05161290322581</v>
      </c>
      <c r="F40" s="294">
        <f t="shared" si="1"/>
        <v>0.989002654531665</v>
      </c>
      <c r="G40" s="156" t="s">
        <v>47</v>
      </c>
      <c r="H40" s="163" t="s">
        <v>47</v>
      </c>
      <c r="I40" s="163" t="s">
        <v>47</v>
      </c>
      <c r="J40" s="163" t="s">
        <v>47</v>
      </c>
      <c r="K40" s="294">
        <f t="shared" si="2"/>
        <v>0</v>
      </c>
      <c r="L40" s="165">
        <f t="shared" si="3"/>
        <v>0</v>
      </c>
      <c r="M40" s="164" t="s">
        <v>47</v>
      </c>
    </row>
    <row r="41" ht="23.1" customHeight="1" spans="1:13">
      <c r="A41" s="189" t="s">
        <v>2507</v>
      </c>
      <c r="B41" s="160">
        <v>1850</v>
      </c>
      <c r="C41" s="160">
        <v>1447</v>
      </c>
      <c r="D41" s="160">
        <v>1850</v>
      </c>
      <c r="E41" s="294">
        <f t="shared" si="0"/>
        <v>1</v>
      </c>
      <c r="F41" s="294">
        <f t="shared" si="1"/>
        <v>1.27850725639254</v>
      </c>
      <c r="G41" s="156" t="s">
        <v>47</v>
      </c>
      <c r="H41" s="163" t="s">
        <v>47</v>
      </c>
      <c r="I41" s="163" t="s">
        <v>47</v>
      </c>
      <c r="J41" s="163" t="s">
        <v>47</v>
      </c>
      <c r="K41" s="294">
        <f t="shared" si="2"/>
        <v>0</v>
      </c>
      <c r="L41" s="165">
        <f t="shared" si="3"/>
        <v>0</v>
      </c>
      <c r="M41" s="164" t="s">
        <v>47</v>
      </c>
    </row>
    <row r="42" ht="23.1" customHeight="1" spans="1:13">
      <c r="A42" s="189" t="s">
        <v>2508</v>
      </c>
      <c r="B42" s="160" t="s">
        <v>47</v>
      </c>
      <c r="C42" s="160" t="s">
        <v>47</v>
      </c>
      <c r="D42" s="160" t="s">
        <v>47</v>
      </c>
      <c r="E42" s="294">
        <f t="shared" si="0"/>
        <v>0</v>
      </c>
      <c r="F42" s="294">
        <f t="shared" si="1"/>
        <v>0</v>
      </c>
      <c r="G42" s="156" t="s">
        <v>47</v>
      </c>
      <c r="H42" s="163" t="s">
        <v>47</v>
      </c>
      <c r="I42" s="163" t="s">
        <v>47</v>
      </c>
      <c r="J42" s="163" t="s">
        <v>47</v>
      </c>
      <c r="K42" s="294">
        <f t="shared" si="2"/>
        <v>0</v>
      </c>
      <c r="L42" s="165">
        <f t="shared" si="3"/>
        <v>0</v>
      </c>
      <c r="M42" s="164" t="s">
        <v>47</v>
      </c>
    </row>
    <row r="43" ht="23.1" customHeight="1" spans="1:13">
      <c r="A43" s="189" t="s">
        <v>2509</v>
      </c>
      <c r="B43" s="160">
        <v>2845</v>
      </c>
      <c r="C43" s="160">
        <v>14141</v>
      </c>
      <c r="D43" s="160">
        <v>5553</v>
      </c>
      <c r="E43" s="294">
        <f t="shared" si="0"/>
        <v>1.9518453427065</v>
      </c>
      <c r="F43" s="294">
        <f t="shared" si="1"/>
        <v>0.392687928717912</v>
      </c>
      <c r="G43" s="156" t="s">
        <v>47</v>
      </c>
      <c r="H43" s="163" t="s">
        <v>47</v>
      </c>
      <c r="I43" s="163" t="s">
        <v>47</v>
      </c>
      <c r="J43" s="163" t="s">
        <v>47</v>
      </c>
      <c r="K43" s="294">
        <f t="shared" si="2"/>
        <v>0</v>
      </c>
      <c r="L43" s="165">
        <f t="shared" si="3"/>
        <v>0</v>
      </c>
      <c r="M43" s="164" t="s">
        <v>47</v>
      </c>
    </row>
    <row r="44" ht="23.1" customHeight="1" spans="1:13">
      <c r="A44" s="189" t="s">
        <v>2510</v>
      </c>
      <c r="B44" s="160" t="s">
        <v>47</v>
      </c>
      <c r="C44" s="160" t="s">
        <v>47</v>
      </c>
      <c r="D44" s="160" t="s">
        <v>47</v>
      </c>
      <c r="E44" s="294">
        <f t="shared" si="0"/>
        <v>0</v>
      </c>
      <c r="F44" s="294">
        <f t="shared" si="1"/>
        <v>0</v>
      </c>
      <c r="G44" s="156" t="s">
        <v>47</v>
      </c>
      <c r="H44" s="163" t="s">
        <v>47</v>
      </c>
      <c r="I44" s="163" t="s">
        <v>47</v>
      </c>
      <c r="J44" s="163" t="s">
        <v>47</v>
      </c>
      <c r="K44" s="294">
        <f t="shared" si="2"/>
        <v>0</v>
      </c>
      <c r="L44" s="165">
        <f t="shared" si="3"/>
        <v>0</v>
      </c>
      <c r="M44" s="164" t="s">
        <v>47</v>
      </c>
    </row>
    <row r="45" ht="23.1" customHeight="1" spans="1:13">
      <c r="A45" s="189" t="s">
        <v>2511</v>
      </c>
      <c r="B45" s="160" t="s">
        <v>47</v>
      </c>
      <c r="C45" s="160"/>
      <c r="D45" s="160" t="s">
        <v>47</v>
      </c>
      <c r="E45" s="294">
        <f t="shared" si="0"/>
        <v>0</v>
      </c>
      <c r="F45" s="294">
        <f t="shared" si="1"/>
        <v>0</v>
      </c>
      <c r="G45" s="156" t="s">
        <v>47</v>
      </c>
      <c r="H45" s="163" t="s">
        <v>47</v>
      </c>
      <c r="I45" s="163" t="s">
        <v>47</v>
      </c>
      <c r="J45" s="163" t="s">
        <v>47</v>
      </c>
      <c r="K45" s="294">
        <f t="shared" si="2"/>
        <v>0</v>
      </c>
      <c r="L45" s="165">
        <f t="shared" si="3"/>
        <v>0</v>
      </c>
      <c r="M45" s="164" t="s">
        <v>47</v>
      </c>
    </row>
    <row r="46" ht="23.1" customHeight="1" spans="1:13">
      <c r="A46" s="189" t="s">
        <v>2512</v>
      </c>
      <c r="B46" s="160" t="s">
        <v>47</v>
      </c>
      <c r="C46" s="160" t="s">
        <v>47</v>
      </c>
      <c r="D46" s="160" t="s">
        <v>47</v>
      </c>
      <c r="E46" s="294">
        <f t="shared" si="0"/>
        <v>0</v>
      </c>
      <c r="F46" s="294">
        <f t="shared" si="1"/>
        <v>0</v>
      </c>
      <c r="G46" s="156" t="s">
        <v>47</v>
      </c>
      <c r="H46" s="163" t="s">
        <v>47</v>
      </c>
      <c r="I46" s="163" t="s">
        <v>47</v>
      </c>
      <c r="J46" s="163" t="s">
        <v>47</v>
      </c>
      <c r="K46" s="294">
        <f t="shared" si="2"/>
        <v>0</v>
      </c>
      <c r="L46" s="165">
        <f t="shared" si="3"/>
        <v>0</v>
      </c>
      <c r="M46" s="164" t="s">
        <v>47</v>
      </c>
    </row>
    <row r="47" ht="23.1" customHeight="1" spans="1:13">
      <c r="A47" s="189" t="s">
        <v>2513</v>
      </c>
      <c r="B47" s="160" t="s">
        <v>47</v>
      </c>
      <c r="C47" s="160" t="s">
        <v>47</v>
      </c>
      <c r="D47" s="160" t="s">
        <v>47</v>
      </c>
      <c r="E47" s="294">
        <f t="shared" si="0"/>
        <v>0</v>
      </c>
      <c r="F47" s="294">
        <f t="shared" si="1"/>
        <v>0</v>
      </c>
      <c r="G47" s="156" t="s">
        <v>47</v>
      </c>
      <c r="H47" s="163" t="s">
        <v>47</v>
      </c>
      <c r="I47" s="163" t="s">
        <v>47</v>
      </c>
      <c r="J47" s="163" t="s">
        <v>47</v>
      </c>
      <c r="K47" s="294">
        <f t="shared" si="2"/>
        <v>0</v>
      </c>
      <c r="L47" s="165">
        <f t="shared" si="3"/>
        <v>0</v>
      </c>
      <c r="M47" s="164" t="s">
        <v>47</v>
      </c>
    </row>
    <row r="48" ht="23.1" customHeight="1" spans="1:13">
      <c r="A48" s="189" t="s">
        <v>2514</v>
      </c>
      <c r="B48" s="160" t="s">
        <v>47</v>
      </c>
      <c r="C48" s="160">
        <v>625</v>
      </c>
      <c r="D48" s="160" t="s">
        <v>47</v>
      </c>
      <c r="E48" s="294">
        <f t="shared" si="0"/>
        <v>0</v>
      </c>
      <c r="F48" s="294">
        <f t="shared" si="1"/>
        <v>0</v>
      </c>
      <c r="G48" s="156" t="s">
        <v>47</v>
      </c>
      <c r="H48" s="163" t="s">
        <v>47</v>
      </c>
      <c r="I48" s="163" t="s">
        <v>47</v>
      </c>
      <c r="J48" s="163" t="s">
        <v>47</v>
      </c>
      <c r="K48" s="294">
        <f t="shared" si="2"/>
        <v>0</v>
      </c>
      <c r="L48" s="165">
        <f t="shared" si="3"/>
        <v>0</v>
      </c>
      <c r="M48" s="164" t="s">
        <v>47</v>
      </c>
    </row>
    <row r="49" ht="23.1" customHeight="1" spans="1:13">
      <c r="A49" s="189" t="s">
        <v>2515</v>
      </c>
      <c r="B49" s="160">
        <v>1738</v>
      </c>
      <c r="C49" s="160">
        <v>541</v>
      </c>
      <c r="D49" s="160">
        <v>541</v>
      </c>
      <c r="E49" s="294">
        <f t="shared" si="0"/>
        <v>0.311277330264672</v>
      </c>
      <c r="F49" s="294">
        <f t="shared" si="1"/>
        <v>1</v>
      </c>
      <c r="G49" s="156" t="s">
        <v>47</v>
      </c>
      <c r="H49" s="163" t="s">
        <v>47</v>
      </c>
      <c r="I49" s="163" t="s">
        <v>47</v>
      </c>
      <c r="J49" s="163" t="s">
        <v>47</v>
      </c>
      <c r="K49" s="294">
        <f t="shared" si="2"/>
        <v>0</v>
      </c>
      <c r="L49" s="165">
        <f t="shared" si="3"/>
        <v>0</v>
      </c>
      <c r="M49" s="164" t="s">
        <v>47</v>
      </c>
    </row>
    <row r="50" ht="23.1" customHeight="1" spans="1:13">
      <c r="A50" s="189" t="s">
        <v>2516</v>
      </c>
      <c r="B50" s="160" t="s">
        <v>47</v>
      </c>
      <c r="C50" s="160" t="s">
        <v>47</v>
      </c>
      <c r="D50" s="160" t="s">
        <v>47</v>
      </c>
      <c r="E50" s="294">
        <f t="shared" si="0"/>
        <v>0</v>
      </c>
      <c r="F50" s="294">
        <f t="shared" si="1"/>
        <v>0</v>
      </c>
      <c r="G50" s="156" t="s">
        <v>47</v>
      </c>
      <c r="H50" s="163" t="s">
        <v>47</v>
      </c>
      <c r="I50" s="163" t="s">
        <v>47</v>
      </c>
      <c r="J50" s="163" t="s">
        <v>47</v>
      </c>
      <c r="K50" s="294">
        <f t="shared" si="2"/>
        <v>0</v>
      </c>
      <c r="L50" s="165">
        <f t="shared" si="3"/>
        <v>0</v>
      </c>
      <c r="M50" s="164" t="s">
        <v>47</v>
      </c>
    </row>
    <row r="51" ht="23.1" customHeight="1" spans="1:13">
      <c r="A51" s="189" t="s">
        <v>2517</v>
      </c>
      <c r="B51" s="160" t="s">
        <v>47</v>
      </c>
      <c r="C51" s="160">
        <v>395</v>
      </c>
      <c r="D51" s="160" t="s">
        <v>47</v>
      </c>
      <c r="E51" s="294">
        <f t="shared" si="0"/>
        <v>0</v>
      </c>
      <c r="F51" s="294">
        <f t="shared" si="1"/>
        <v>0</v>
      </c>
      <c r="G51" s="156" t="s">
        <v>47</v>
      </c>
      <c r="H51" s="163" t="s">
        <v>47</v>
      </c>
      <c r="I51" s="163" t="s">
        <v>47</v>
      </c>
      <c r="J51" s="163" t="s">
        <v>47</v>
      </c>
      <c r="K51" s="294">
        <f t="shared" si="2"/>
        <v>0</v>
      </c>
      <c r="L51" s="165">
        <f t="shared" si="3"/>
        <v>0</v>
      </c>
      <c r="M51" s="164" t="s">
        <v>47</v>
      </c>
    </row>
    <row r="52" ht="23.1" customHeight="1" spans="1:13">
      <c r="A52" s="189" t="s">
        <v>2518</v>
      </c>
      <c r="B52" s="160" t="s">
        <v>47</v>
      </c>
      <c r="C52" s="160" t="s">
        <v>47</v>
      </c>
      <c r="D52" s="160" t="s">
        <v>47</v>
      </c>
      <c r="E52" s="294">
        <f t="shared" si="0"/>
        <v>0</v>
      </c>
      <c r="F52" s="294">
        <f t="shared" si="1"/>
        <v>0</v>
      </c>
      <c r="G52" s="156" t="s">
        <v>47</v>
      </c>
      <c r="H52" s="163" t="s">
        <v>47</v>
      </c>
      <c r="I52" s="163" t="s">
        <v>47</v>
      </c>
      <c r="J52" s="163" t="s">
        <v>47</v>
      </c>
      <c r="K52" s="294">
        <f t="shared" si="2"/>
        <v>0</v>
      </c>
      <c r="L52" s="165">
        <f t="shared" si="3"/>
        <v>0</v>
      </c>
      <c r="M52" s="164" t="s">
        <v>47</v>
      </c>
    </row>
    <row r="53" ht="23.1" customHeight="1" spans="1:13">
      <c r="A53" s="189" t="s">
        <v>2519</v>
      </c>
      <c r="B53" s="160" t="s">
        <v>47</v>
      </c>
      <c r="C53" s="160">
        <v>65</v>
      </c>
      <c r="D53" s="160" t="s">
        <v>47</v>
      </c>
      <c r="E53" s="294">
        <f t="shared" si="0"/>
        <v>0</v>
      </c>
      <c r="F53" s="294">
        <f t="shared" si="1"/>
        <v>0</v>
      </c>
      <c r="G53" s="156"/>
      <c r="H53" s="163"/>
      <c r="I53" s="163"/>
      <c r="J53" s="163"/>
      <c r="K53" s="294">
        <f t="shared" si="2"/>
        <v>0</v>
      </c>
      <c r="L53" s="165">
        <f t="shared" si="3"/>
        <v>0</v>
      </c>
      <c r="M53" s="164"/>
    </row>
    <row r="54" ht="23.1" customHeight="1" spans="1:13">
      <c r="A54" s="295" t="s">
        <v>2520</v>
      </c>
      <c r="B54" s="158">
        <f>SUM(B55:B75)</f>
        <v>2209</v>
      </c>
      <c r="C54" s="158">
        <f>SUM(C55:C75)</f>
        <v>15601</v>
      </c>
      <c r="D54" s="158">
        <f>SUM(D55:D75)</f>
        <v>576</v>
      </c>
      <c r="E54" s="294">
        <f>IF(ISERROR(D54/B54),,D54/B54)</f>
        <v>0.260751471253961</v>
      </c>
      <c r="F54" s="294">
        <f>IF(ISERROR(D54/C54),,D54/C54)</f>
        <v>0.0369207102108839</v>
      </c>
      <c r="G54" s="156" t="s">
        <v>47</v>
      </c>
      <c r="H54" s="163" t="s">
        <v>47</v>
      </c>
      <c r="I54" s="163" t="s">
        <v>47</v>
      </c>
      <c r="J54" s="163" t="s">
        <v>47</v>
      </c>
      <c r="K54" s="294">
        <f>IF(ISERROR(J54/H54),,J54/H54)</f>
        <v>0</v>
      </c>
      <c r="L54" s="165">
        <f>IF(ISERROR(J54/I54),,J54/I54)</f>
        <v>0</v>
      </c>
      <c r="M54" s="164" t="s">
        <v>47</v>
      </c>
    </row>
    <row r="55" ht="23.1" customHeight="1" spans="1:13">
      <c r="A55" s="296" t="s">
        <v>125</v>
      </c>
      <c r="B55" s="160">
        <v>45</v>
      </c>
      <c r="C55" s="160">
        <v>110</v>
      </c>
      <c r="D55" s="160"/>
      <c r="E55" s="294">
        <f>IF(ISERROR(D55/B55),,D55/B55)</f>
        <v>0</v>
      </c>
      <c r="F55" s="294">
        <f>IF(ISERROR(D55/C55),,D55/C55)</f>
        <v>0</v>
      </c>
      <c r="G55" s="156" t="s">
        <v>47</v>
      </c>
      <c r="H55" s="163" t="s">
        <v>47</v>
      </c>
      <c r="I55" s="163" t="s">
        <v>47</v>
      </c>
      <c r="J55" s="163" t="s">
        <v>47</v>
      </c>
      <c r="K55" s="294">
        <f>IF(ISERROR(J55/H55),,J55/H55)</f>
        <v>0</v>
      </c>
      <c r="L55" s="165">
        <f>IF(ISERROR(J55/I55),,J55/I55)</f>
        <v>0</v>
      </c>
      <c r="M55" s="164" t="s">
        <v>47</v>
      </c>
    </row>
    <row r="56" ht="23.1" customHeight="1" spans="1:13">
      <c r="A56" s="296" t="s">
        <v>2521</v>
      </c>
      <c r="B56" s="160"/>
      <c r="C56" s="160"/>
      <c r="D56" s="160"/>
      <c r="E56" s="294">
        <f>IF(ISERROR(D56/B56),,D56/B56)</f>
        <v>0</v>
      </c>
      <c r="F56" s="294">
        <f>IF(ISERROR(D56/C56),,D56/C56)</f>
        <v>0</v>
      </c>
      <c r="G56" s="156" t="s">
        <v>47</v>
      </c>
      <c r="H56" s="163" t="s">
        <v>47</v>
      </c>
      <c r="I56" s="163" t="s">
        <v>47</v>
      </c>
      <c r="J56" s="163" t="s">
        <v>47</v>
      </c>
      <c r="K56" s="294">
        <f>IF(ISERROR(J56/H56),,J56/H56)</f>
        <v>0</v>
      </c>
      <c r="L56" s="165">
        <f>IF(ISERROR(J56/I56),,J56/I56)</f>
        <v>0</v>
      </c>
      <c r="M56" s="164" t="s">
        <v>47</v>
      </c>
    </row>
    <row r="57" ht="23.1" customHeight="1" spans="1:13">
      <c r="A57" s="296" t="s">
        <v>2522</v>
      </c>
      <c r="B57" s="160"/>
      <c r="C57" s="160"/>
      <c r="D57" s="160"/>
      <c r="E57" s="294">
        <f>IF(ISERROR(D57/B57),,D57/B57)</f>
        <v>0</v>
      </c>
      <c r="F57" s="294">
        <f>IF(ISERROR(D57/C57),,D57/C57)</f>
        <v>0</v>
      </c>
      <c r="G57" s="156" t="s">
        <v>47</v>
      </c>
      <c r="H57" s="163" t="s">
        <v>47</v>
      </c>
      <c r="I57" s="163" t="s">
        <v>47</v>
      </c>
      <c r="J57" s="163" t="s">
        <v>47</v>
      </c>
      <c r="K57" s="294">
        <f>IF(ISERROR(J57/H57),,J57/H57)</f>
        <v>0</v>
      </c>
      <c r="L57" s="165">
        <f>IF(ISERROR(J57/I57),,J57/I57)</f>
        <v>0</v>
      </c>
      <c r="M57" s="164" t="s">
        <v>47</v>
      </c>
    </row>
    <row r="58" ht="23.1" customHeight="1" spans="1:13">
      <c r="A58" s="296" t="s">
        <v>2523</v>
      </c>
      <c r="B58" s="160">
        <v>7</v>
      </c>
      <c r="C58" s="160">
        <v>8</v>
      </c>
      <c r="D58" s="160"/>
      <c r="E58" s="294">
        <f>IF(ISERROR(D58/B58),,D58/B58)</f>
        <v>0</v>
      </c>
      <c r="F58" s="294">
        <f>IF(ISERROR(D58/C58),,D58/C58)</f>
        <v>0</v>
      </c>
      <c r="G58" s="156" t="s">
        <v>47</v>
      </c>
      <c r="H58" s="163" t="s">
        <v>47</v>
      </c>
      <c r="I58" s="163" t="s">
        <v>47</v>
      </c>
      <c r="J58" s="163" t="s">
        <v>47</v>
      </c>
      <c r="K58" s="294">
        <f>IF(ISERROR(J58/H58),,J58/H58)</f>
        <v>0</v>
      </c>
      <c r="L58" s="165">
        <f>IF(ISERROR(J58/I58),,J58/I58)</f>
        <v>0</v>
      </c>
      <c r="M58" s="164" t="s">
        <v>47</v>
      </c>
    </row>
    <row r="59" ht="23.1" customHeight="1" spans="1:13">
      <c r="A59" s="296" t="s">
        <v>2032</v>
      </c>
      <c r="B59" s="160">
        <v>172</v>
      </c>
      <c r="C59" s="160">
        <v>2500</v>
      </c>
      <c r="D59" s="160"/>
      <c r="E59" s="294">
        <f>IF(ISERROR(D59/B59),,D59/B59)</f>
        <v>0</v>
      </c>
      <c r="F59" s="294">
        <f>IF(ISERROR(D59/C59),,D59/C59)</f>
        <v>0</v>
      </c>
      <c r="G59" s="156" t="s">
        <v>47</v>
      </c>
      <c r="H59" s="163" t="s">
        <v>47</v>
      </c>
      <c r="I59" s="163" t="s">
        <v>47</v>
      </c>
      <c r="J59" s="163" t="s">
        <v>47</v>
      </c>
      <c r="K59" s="294">
        <f>IF(ISERROR(J59/H59),,J59/H59)</f>
        <v>0</v>
      </c>
      <c r="L59" s="165">
        <f>IF(ISERROR(J59/I59),,J59/I59)</f>
        <v>0</v>
      </c>
      <c r="M59" s="164" t="s">
        <v>47</v>
      </c>
    </row>
    <row r="60" ht="23.1" customHeight="1" spans="1:13">
      <c r="A60" s="296" t="s">
        <v>2524</v>
      </c>
      <c r="B60" s="160"/>
      <c r="C60" s="160">
        <v>20</v>
      </c>
      <c r="D60" s="160"/>
      <c r="E60" s="294">
        <f>IF(ISERROR(D60/B60),,D60/B60)</f>
        <v>0</v>
      </c>
      <c r="F60" s="294">
        <f>IF(ISERROR(D60/C60),,D60/C60)</f>
        <v>0</v>
      </c>
      <c r="G60" s="156" t="s">
        <v>47</v>
      </c>
      <c r="H60" s="163" t="s">
        <v>47</v>
      </c>
      <c r="I60" s="163" t="s">
        <v>47</v>
      </c>
      <c r="J60" s="163" t="s">
        <v>47</v>
      </c>
      <c r="K60" s="294">
        <f>IF(ISERROR(J60/H60),,J60/H60)</f>
        <v>0</v>
      </c>
      <c r="L60" s="165">
        <f>IF(ISERROR(J60/I60),,J60/I60)</f>
        <v>0</v>
      </c>
      <c r="M60" s="164" t="s">
        <v>47</v>
      </c>
    </row>
    <row r="61" ht="23.1" customHeight="1" spans="1:13">
      <c r="A61" s="296" t="s">
        <v>2034</v>
      </c>
      <c r="B61" s="160">
        <v>41</v>
      </c>
      <c r="C61" s="160">
        <v>23</v>
      </c>
      <c r="D61" s="160"/>
      <c r="E61" s="294">
        <f>IF(ISERROR(D61/B61),,D61/B61)</f>
        <v>0</v>
      </c>
      <c r="F61" s="294">
        <f>IF(ISERROR(D61/C61),,D61/C61)</f>
        <v>0</v>
      </c>
      <c r="G61" s="156" t="s">
        <v>47</v>
      </c>
      <c r="H61" s="163" t="s">
        <v>47</v>
      </c>
      <c r="I61" s="163" t="s">
        <v>47</v>
      </c>
      <c r="J61" s="163" t="s">
        <v>47</v>
      </c>
      <c r="K61" s="294">
        <f>IF(ISERROR(J61/H61),,J61/H61)</f>
        <v>0</v>
      </c>
      <c r="L61" s="165">
        <f>IF(ISERROR(J61/I61),,J61/I61)</f>
        <v>0</v>
      </c>
      <c r="M61" s="164" t="s">
        <v>47</v>
      </c>
    </row>
    <row r="62" ht="23.1" customHeight="1" spans="1:13">
      <c r="A62" s="296" t="s">
        <v>2525</v>
      </c>
      <c r="B62" s="160">
        <v>40</v>
      </c>
      <c r="C62" s="160">
        <v>461</v>
      </c>
      <c r="D62" s="160">
        <v>241</v>
      </c>
      <c r="E62" s="294">
        <f>IF(ISERROR(D62/B62),,D62/B62)</f>
        <v>6.025</v>
      </c>
      <c r="F62" s="294">
        <f>IF(ISERROR(D62/C62),,D62/C62)</f>
        <v>0.522776572668113</v>
      </c>
      <c r="G62" s="156" t="s">
        <v>47</v>
      </c>
      <c r="H62" s="163" t="s">
        <v>47</v>
      </c>
      <c r="I62" s="163" t="s">
        <v>47</v>
      </c>
      <c r="J62" s="163" t="s">
        <v>47</v>
      </c>
      <c r="K62" s="294">
        <f>IF(ISERROR(J62/H62),,J62/H62)</f>
        <v>0</v>
      </c>
      <c r="L62" s="165">
        <f>IF(ISERROR(J62/I62),,J62/I62)</f>
        <v>0</v>
      </c>
      <c r="M62" s="164" t="s">
        <v>47</v>
      </c>
    </row>
    <row r="63" ht="23.1" customHeight="1" spans="1:13">
      <c r="A63" s="296" t="s">
        <v>2036</v>
      </c>
      <c r="B63" s="160">
        <v>152</v>
      </c>
      <c r="C63" s="160">
        <v>130</v>
      </c>
      <c r="D63" s="160">
        <v>74</v>
      </c>
      <c r="E63" s="294">
        <f>IF(ISERROR(D63/B63),,D63/B63)</f>
        <v>0.486842105263158</v>
      </c>
      <c r="F63" s="294">
        <f>IF(ISERROR(D63/C63),,D63/C63)</f>
        <v>0.569230769230769</v>
      </c>
      <c r="G63" s="156" t="s">
        <v>47</v>
      </c>
      <c r="H63" s="163" t="s">
        <v>47</v>
      </c>
      <c r="I63" s="163" t="s">
        <v>47</v>
      </c>
      <c r="J63" s="163" t="s">
        <v>47</v>
      </c>
      <c r="K63" s="294">
        <f>IF(ISERROR(J63/H63),,J63/H63)</f>
        <v>0</v>
      </c>
      <c r="L63" s="165">
        <f>IF(ISERROR(J63/I63),,J63/I63)</f>
        <v>0</v>
      </c>
      <c r="M63" s="164" t="s">
        <v>47</v>
      </c>
    </row>
    <row r="64" ht="23.1" customHeight="1" spans="1:13">
      <c r="A64" s="296" t="s">
        <v>2038</v>
      </c>
      <c r="B64" s="160"/>
      <c r="C64" s="160">
        <v>180</v>
      </c>
      <c r="D64" s="160"/>
      <c r="E64" s="294">
        <f>IF(ISERROR(D64/B64),,D64/B64)</f>
        <v>0</v>
      </c>
      <c r="F64" s="294">
        <f>IF(ISERROR(D64/C64),,D64/C64)</f>
        <v>0</v>
      </c>
      <c r="G64" s="156" t="s">
        <v>47</v>
      </c>
      <c r="H64" s="163" t="s">
        <v>47</v>
      </c>
      <c r="I64" s="163" t="s">
        <v>47</v>
      </c>
      <c r="J64" s="163" t="s">
        <v>47</v>
      </c>
      <c r="K64" s="294">
        <f>IF(ISERROR(J64/H64),,J64/H64)</f>
        <v>0</v>
      </c>
      <c r="L64" s="165">
        <f>IF(ISERROR(J64/I64),,J64/I64)</f>
        <v>0</v>
      </c>
      <c r="M64" s="164" t="s">
        <v>47</v>
      </c>
    </row>
    <row r="65" ht="23.1" customHeight="1" spans="1:13">
      <c r="A65" s="296" t="s">
        <v>2526</v>
      </c>
      <c r="B65" s="160">
        <v>228</v>
      </c>
      <c r="C65" s="160">
        <v>165</v>
      </c>
      <c r="D65" s="160"/>
      <c r="E65" s="294">
        <f>IF(ISERROR(D65/B65),,D65/B65)</f>
        <v>0</v>
      </c>
      <c r="F65" s="294">
        <f>IF(ISERROR(D65/C65),,D65/C65)</f>
        <v>0</v>
      </c>
      <c r="G65" s="156" t="s">
        <v>47</v>
      </c>
      <c r="H65" s="163" t="s">
        <v>47</v>
      </c>
      <c r="I65" s="163" t="s">
        <v>47</v>
      </c>
      <c r="J65" s="163" t="s">
        <v>47</v>
      </c>
      <c r="K65" s="294">
        <f>IF(ISERROR(J65/H65),,J65/H65)</f>
        <v>0</v>
      </c>
      <c r="L65" s="165">
        <f>IF(ISERROR(J65/I65),,J65/I65)</f>
        <v>0</v>
      </c>
      <c r="M65" s="164" t="s">
        <v>47</v>
      </c>
    </row>
    <row r="66" ht="23.1" customHeight="1" spans="1:13">
      <c r="A66" s="296" t="s">
        <v>2527</v>
      </c>
      <c r="B66" s="160">
        <v>1500</v>
      </c>
      <c r="C66" s="160">
        <v>1324</v>
      </c>
      <c r="D66" s="160">
        <v>261</v>
      </c>
      <c r="E66" s="294">
        <f>IF(ISERROR(D66/B66),,D66/B66)</f>
        <v>0.174</v>
      </c>
      <c r="F66" s="294">
        <f>IF(ISERROR(D66/C66),,D66/C66)</f>
        <v>0.197129909365559</v>
      </c>
      <c r="G66" s="156" t="s">
        <v>47</v>
      </c>
      <c r="H66" s="163" t="s">
        <v>47</v>
      </c>
      <c r="I66" s="163" t="s">
        <v>47</v>
      </c>
      <c r="J66" s="163" t="s">
        <v>47</v>
      </c>
      <c r="K66" s="294">
        <f>IF(ISERROR(J66/H66),,J66/H66)</f>
        <v>0</v>
      </c>
      <c r="L66" s="165">
        <f>IF(ISERROR(J66/I66),,J66/I66)</f>
        <v>0</v>
      </c>
      <c r="M66" s="164" t="s">
        <v>47</v>
      </c>
    </row>
    <row r="67" ht="23.1" customHeight="1" spans="1:13">
      <c r="A67" s="296" t="s">
        <v>2041</v>
      </c>
      <c r="B67" s="160"/>
      <c r="C67" s="160"/>
      <c r="D67" s="160"/>
      <c r="E67" s="294">
        <f>IF(ISERROR(D67/B67),,D67/B67)</f>
        <v>0</v>
      </c>
      <c r="F67" s="294">
        <f>IF(ISERROR(D67/C67),,D67/C67)</f>
        <v>0</v>
      </c>
      <c r="G67" s="156" t="s">
        <v>47</v>
      </c>
      <c r="H67" s="163" t="s">
        <v>47</v>
      </c>
      <c r="I67" s="163" t="s">
        <v>47</v>
      </c>
      <c r="J67" s="163" t="s">
        <v>47</v>
      </c>
      <c r="K67" s="294">
        <f>IF(ISERROR(J67/H67),,J67/H67)</f>
        <v>0</v>
      </c>
      <c r="L67" s="165">
        <f>IF(ISERROR(J67/I67),,J67/I67)</f>
        <v>0</v>
      </c>
      <c r="M67" s="164" t="s">
        <v>47</v>
      </c>
    </row>
    <row r="68" ht="23.1" customHeight="1" spans="1:13">
      <c r="A68" s="296" t="s">
        <v>2528</v>
      </c>
      <c r="B68" s="160"/>
      <c r="C68" s="160">
        <v>4137</v>
      </c>
      <c r="D68" s="160"/>
      <c r="E68" s="294">
        <f>IF(ISERROR(D68/B68),,D68/B68)</f>
        <v>0</v>
      </c>
      <c r="F68" s="294">
        <f>IF(ISERROR(D68/C68),,D68/C68)</f>
        <v>0</v>
      </c>
      <c r="G68" s="156" t="s">
        <v>47</v>
      </c>
      <c r="H68" s="163" t="s">
        <v>47</v>
      </c>
      <c r="I68" s="163" t="s">
        <v>47</v>
      </c>
      <c r="J68" s="163" t="s">
        <v>47</v>
      </c>
      <c r="K68" s="294">
        <f>IF(ISERROR(J68/H68),,J68/H68)</f>
        <v>0</v>
      </c>
      <c r="L68" s="165">
        <f>IF(ISERROR(J68/I68),,J68/I68)</f>
        <v>0</v>
      </c>
      <c r="M68" s="164" t="s">
        <v>47</v>
      </c>
    </row>
    <row r="69" ht="23.1" customHeight="1" spans="1:13">
      <c r="A69" s="296" t="s">
        <v>2529</v>
      </c>
      <c r="B69" s="160"/>
      <c r="C69" s="160">
        <v>288</v>
      </c>
      <c r="D69" s="160"/>
      <c r="E69" s="294">
        <f t="shared" ref="E69:E99" si="4">IF(ISERROR(D69/B69),,D69/B69)</f>
        <v>0</v>
      </c>
      <c r="F69" s="294">
        <f t="shared" ref="F69:F99" si="5">IF(ISERROR(D69/C69),,D69/C69)</f>
        <v>0</v>
      </c>
      <c r="G69" s="156" t="s">
        <v>47</v>
      </c>
      <c r="H69" s="163" t="s">
        <v>47</v>
      </c>
      <c r="I69" s="163" t="s">
        <v>47</v>
      </c>
      <c r="J69" s="163" t="s">
        <v>47</v>
      </c>
      <c r="K69" s="294">
        <f t="shared" ref="K69:K99" si="6">IF(ISERROR(J69/H69),,J69/H69)</f>
        <v>0</v>
      </c>
      <c r="L69" s="165">
        <f t="shared" ref="L69:L99" si="7">IF(ISERROR(J69/I69),,J69/I69)</f>
        <v>0</v>
      </c>
      <c r="M69" s="164" t="s">
        <v>47</v>
      </c>
    </row>
    <row r="70" ht="23.1" customHeight="1" spans="1:13">
      <c r="A70" s="296" t="s">
        <v>2530</v>
      </c>
      <c r="B70" s="160"/>
      <c r="C70" s="160"/>
      <c r="D70" s="160"/>
      <c r="E70" s="294">
        <f t="shared" si="4"/>
        <v>0</v>
      </c>
      <c r="F70" s="294">
        <f t="shared" si="5"/>
        <v>0</v>
      </c>
      <c r="G70" s="156" t="s">
        <v>47</v>
      </c>
      <c r="H70" s="163" t="s">
        <v>47</v>
      </c>
      <c r="I70" s="163" t="s">
        <v>47</v>
      </c>
      <c r="J70" s="163" t="s">
        <v>47</v>
      </c>
      <c r="K70" s="294">
        <f t="shared" si="6"/>
        <v>0</v>
      </c>
      <c r="L70" s="165">
        <f t="shared" si="7"/>
        <v>0</v>
      </c>
      <c r="M70" s="164" t="s">
        <v>47</v>
      </c>
    </row>
    <row r="71" ht="23.1" customHeight="1" spans="1:13">
      <c r="A71" s="296" t="s">
        <v>2531</v>
      </c>
      <c r="B71" s="160"/>
      <c r="C71" s="160"/>
      <c r="D71" s="160"/>
      <c r="E71" s="294">
        <f t="shared" si="4"/>
        <v>0</v>
      </c>
      <c r="F71" s="294">
        <f t="shared" si="5"/>
        <v>0</v>
      </c>
      <c r="G71" s="156" t="s">
        <v>47</v>
      </c>
      <c r="H71" s="163" t="s">
        <v>47</v>
      </c>
      <c r="I71" s="163" t="s">
        <v>47</v>
      </c>
      <c r="J71" s="163" t="s">
        <v>47</v>
      </c>
      <c r="K71" s="294">
        <f t="shared" si="6"/>
        <v>0</v>
      </c>
      <c r="L71" s="165">
        <f t="shared" si="7"/>
        <v>0</v>
      </c>
      <c r="M71" s="164" t="s">
        <v>47</v>
      </c>
    </row>
    <row r="72" ht="23.1" customHeight="1" spans="1:13">
      <c r="A72" s="296" t="s">
        <v>2043</v>
      </c>
      <c r="B72" s="160"/>
      <c r="C72" s="160">
        <v>3622</v>
      </c>
      <c r="D72" s="160"/>
      <c r="E72" s="294">
        <f t="shared" si="4"/>
        <v>0</v>
      </c>
      <c r="F72" s="294">
        <f t="shared" si="5"/>
        <v>0</v>
      </c>
      <c r="G72" s="156" t="s">
        <v>47</v>
      </c>
      <c r="H72" s="163" t="s">
        <v>47</v>
      </c>
      <c r="I72" s="163" t="s">
        <v>47</v>
      </c>
      <c r="J72" s="163" t="s">
        <v>47</v>
      </c>
      <c r="K72" s="294">
        <f t="shared" si="6"/>
        <v>0</v>
      </c>
      <c r="L72" s="165">
        <f t="shared" si="7"/>
        <v>0</v>
      </c>
      <c r="M72" s="164" t="s">
        <v>47</v>
      </c>
    </row>
    <row r="73" ht="23.1" customHeight="1" spans="1:13">
      <c r="A73" s="296" t="s">
        <v>2532</v>
      </c>
      <c r="B73" s="160"/>
      <c r="C73" s="160"/>
      <c r="D73" s="160"/>
      <c r="E73" s="294">
        <f t="shared" si="4"/>
        <v>0</v>
      </c>
      <c r="F73" s="294">
        <f t="shared" si="5"/>
        <v>0</v>
      </c>
      <c r="G73" s="156" t="s">
        <v>47</v>
      </c>
      <c r="H73" s="163" t="s">
        <v>47</v>
      </c>
      <c r="I73" s="163" t="s">
        <v>47</v>
      </c>
      <c r="J73" s="163" t="s">
        <v>47</v>
      </c>
      <c r="K73" s="294">
        <f t="shared" si="6"/>
        <v>0</v>
      </c>
      <c r="L73" s="165">
        <f t="shared" si="7"/>
        <v>0</v>
      </c>
      <c r="M73" s="164" t="s">
        <v>47</v>
      </c>
    </row>
    <row r="74" ht="23.1" customHeight="1" spans="1:13">
      <c r="A74" s="296" t="s">
        <v>2533</v>
      </c>
      <c r="B74" s="160">
        <v>24</v>
      </c>
      <c r="C74" s="160">
        <v>2248</v>
      </c>
      <c r="D74" s="160"/>
      <c r="E74" s="294">
        <f t="shared" si="4"/>
        <v>0</v>
      </c>
      <c r="F74" s="294">
        <f t="shared" si="5"/>
        <v>0</v>
      </c>
      <c r="G74" s="156" t="s">
        <v>47</v>
      </c>
      <c r="H74" s="163" t="s">
        <v>47</v>
      </c>
      <c r="I74" s="163" t="s">
        <v>47</v>
      </c>
      <c r="J74" s="163" t="s">
        <v>47</v>
      </c>
      <c r="K74" s="294">
        <f t="shared" si="6"/>
        <v>0</v>
      </c>
      <c r="L74" s="165">
        <f t="shared" si="7"/>
        <v>0</v>
      </c>
      <c r="M74" s="164" t="s">
        <v>47</v>
      </c>
    </row>
    <row r="75" ht="23.1" customHeight="1" spans="1:13">
      <c r="A75" s="296" t="s">
        <v>111</v>
      </c>
      <c r="B75" s="160"/>
      <c r="C75" s="160">
        <v>385</v>
      </c>
      <c r="D75" s="160"/>
      <c r="E75" s="294">
        <f t="shared" si="4"/>
        <v>0</v>
      </c>
      <c r="F75" s="294">
        <f t="shared" si="5"/>
        <v>0</v>
      </c>
      <c r="G75" s="156" t="s">
        <v>47</v>
      </c>
      <c r="H75" s="163" t="s">
        <v>47</v>
      </c>
      <c r="I75" s="163" t="s">
        <v>47</v>
      </c>
      <c r="J75" s="163" t="s">
        <v>47</v>
      </c>
      <c r="K75" s="294">
        <f t="shared" si="6"/>
        <v>0</v>
      </c>
      <c r="L75" s="165">
        <f t="shared" si="7"/>
        <v>0</v>
      </c>
      <c r="M75" s="164" t="s">
        <v>47</v>
      </c>
    </row>
    <row r="76" ht="23.1" customHeight="1" spans="1:13">
      <c r="A76" s="156" t="s">
        <v>47</v>
      </c>
      <c r="B76" s="163"/>
      <c r="C76" s="163"/>
      <c r="D76" s="163"/>
      <c r="E76" s="294">
        <f t="shared" si="4"/>
        <v>0</v>
      </c>
      <c r="F76" s="294">
        <f t="shared" si="5"/>
        <v>0</v>
      </c>
      <c r="G76" s="156" t="s">
        <v>47</v>
      </c>
      <c r="H76" s="163" t="s">
        <v>47</v>
      </c>
      <c r="I76" s="163" t="s">
        <v>47</v>
      </c>
      <c r="J76" s="163" t="s">
        <v>47</v>
      </c>
      <c r="K76" s="294">
        <f t="shared" si="6"/>
        <v>0</v>
      </c>
      <c r="L76" s="165">
        <f t="shared" si="7"/>
        <v>0</v>
      </c>
      <c r="M76" s="164" t="s">
        <v>47</v>
      </c>
    </row>
    <row r="77" ht="23.1" customHeight="1" spans="1:13">
      <c r="A77" s="156" t="s">
        <v>47</v>
      </c>
      <c r="B77" s="163"/>
      <c r="C77" s="163"/>
      <c r="D77" s="163"/>
      <c r="E77" s="294">
        <f t="shared" si="4"/>
        <v>0</v>
      </c>
      <c r="F77" s="294">
        <f t="shared" si="5"/>
        <v>0</v>
      </c>
      <c r="G77" s="156" t="s">
        <v>47</v>
      </c>
      <c r="H77" s="163" t="s">
        <v>47</v>
      </c>
      <c r="I77" s="163" t="s">
        <v>47</v>
      </c>
      <c r="J77" s="163" t="s">
        <v>47</v>
      </c>
      <c r="K77" s="294">
        <f t="shared" si="6"/>
        <v>0</v>
      </c>
      <c r="L77" s="165">
        <f t="shared" si="7"/>
        <v>0</v>
      </c>
      <c r="M77" s="164" t="s">
        <v>47</v>
      </c>
    </row>
    <row r="78" ht="23.1" customHeight="1" spans="1:13">
      <c r="A78" s="156" t="s">
        <v>47</v>
      </c>
      <c r="B78" s="163"/>
      <c r="C78" s="163"/>
      <c r="D78" s="163"/>
      <c r="E78" s="294">
        <f t="shared" si="4"/>
        <v>0</v>
      </c>
      <c r="F78" s="294">
        <f t="shared" si="5"/>
        <v>0</v>
      </c>
      <c r="G78" s="156" t="s">
        <v>47</v>
      </c>
      <c r="H78" s="163" t="s">
        <v>47</v>
      </c>
      <c r="I78" s="163" t="s">
        <v>47</v>
      </c>
      <c r="J78" s="163" t="s">
        <v>47</v>
      </c>
      <c r="K78" s="294">
        <f t="shared" si="6"/>
        <v>0</v>
      </c>
      <c r="L78" s="165">
        <f t="shared" si="7"/>
        <v>0</v>
      </c>
      <c r="M78" s="164" t="s">
        <v>47</v>
      </c>
    </row>
    <row r="79" ht="23.1" customHeight="1" spans="1:13">
      <c r="A79" s="159" t="s">
        <v>2534</v>
      </c>
      <c r="B79" s="158">
        <f>SUM(B80:B81)</f>
        <v>0</v>
      </c>
      <c r="C79" s="158">
        <f>SUM(C80:C81)</f>
        <v>0</v>
      </c>
      <c r="D79" s="158">
        <f>SUM(D80:D81)</f>
        <v>0</v>
      </c>
      <c r="E79" s="294">
        <f t="shared" si="4"/>
        <v>0</v>
      </c>
      <c r="F79" s="294">
        <f t="shared" si="5"/>
        <v>0</v>
      </c>
      <c r="G79" s="156" t="s">
        <v>47</v>
      </c>
      <c r="H79" s="163" t="s">
        <v>47</v>
      </c>
      <c r="I79" s="163" t="s">
        <v>47</v>
      </c>
      <c r="J79" s="163" t="s">
        <v>47</v>
      </c>
      <c r="K79" s="294">
        <f t="shared" si="6"/>
        <v>0</v>
      </c>
      <c r="L79" s="165">
        <f t="shared" si="7"/>
        <v>0</v>
      </c>
      <c r="M79" s="164" t="s">
        <v>47</v>
      </c>
    </row>
    <row r="80" ht="23.1" customHeight="1" spans="1:13">
      <c r="A80" s="295" t="s">
        <v>2535</v>
      </c>
      <c r="B80" s="160"/>
      <c r="C80" s="160"/>
      <c r="D80" s="160"/>
      <c r="E80" s="294">
        <f t="shared" si="4"/>
        <v>0</v>
      </c>
      <c r="F80" s="294">
        <f t="shared" si="5"/>
        <v>0</v>
      </c>
      <c r="G80" s="156" t="s">
        <v>47</v>
      </c>
      <c r="H80" s="163" t="s">
        <v>47</v>
      </c>
      <c r="I80" s="163" t="s">
        <v>47</v>
      </c>
      <c r="J80" s="163" t="s">
        <v>47</v>
      </c>
      <c r="K80" s="294">
        <f t="shared" si="6"/>
        <v>0</v>
      </c>
      <c r="L80" s="165">
        <f t="shared" si="7"/>
        <v>0</v>
      </c>
      <c r="M80" s="164" t="s">
        <v>47</v>
      </c>
    </row>
    <row r="81" ht="23.1" customHeight="1" spans="1:13">
      <c r="A81" s="295" t="s">
        <v>2536</v>
      </c>
      <c r="B81" s="160"/>
      <c r="C81" s="160"/>
      <c r="D81" s="160"/>
      <c r="E81" s="294">
        <f t="shared" si="4"/>
        <v>0</v>
      </c>
      <c r="F81" s="294">
        <f t="shared" si="5"/>
        <v>0</v>
      </c>
      <c r="G81" s="156" t="s">
        <v>47</v>
      </c>
      <c r="H81" s="163" t="s">
        <v>47</v>
      </c>
      <c r="I81" s="163" t="s">
        <v>47</v>
      </c>
      <c r="J81" s="163" t="s">
        <v>47</v>
      </c>
      <c r="K81" s="294">
        <f t="shared" si="6"/>
        <v>0</v>
      </c>
      <c r="L81" s="165">
        <f t="shared" si="7"/>
        <v>0</v>
      </c>
      <c r="M81" s="164" t="s">
        <v>47</v>
      </c>
    </row>
    <row r="82" ht="23.1" customHeight="1" spans="1:13">
      <c r="A82" s="159" t="s">
        <v>2537</v>
      </c>
      <c r="B82" s="160"/>
      <c r="C82" s="160"/>
      <c r="D82" s="160"/>
      <c r="E82" s="294">
        <f t="shared" si="4"/>
        <v>0</v>
      </c>
      <c r="F82" s="294">
        <f t="shared" si="5"/>
        <v>0</v>
      </c>
      <c r="G82" s="156" t="s">
        <v>47</v>
      </c>
      <c r="H82" s="163" t="s">
        <v>47</v>
      </c>
      <c r="I82" s="163" t="s">
        <v>47</v>
      </c>
      <c r="J82" s="163" t="s">
        <v>47</v>
      </c>
      <c r="K82" s="294">
        <f t="shared" si="6"/>
        <v>0</v>
      </c>
      <c r="L82" s="165">
        <f t="shared" si="7"/>
        <v>0</v>
      </c>
      <c r="M82" s="164" t="s">
        <v>47</v>
      </c>
    </row>
    <row r="83" ht="23.1" customHeight="1" spans="1:13">
      <c r="A83" s="159" t="s">
        <v>2538</v>
      </c>
      <c r="B83" s="160">
        <v>50038</v>
      </c>
      <c r="C83" s="160">
        <v>50048</v>
      </c>
      <c r="D83" s="160">
        <v>40472</v>
      </c>
      <c r="E83" s="294">
        <f t="shared" si="4"/>
        <v>0.808825292777489</v>
      </c>
      <c r="F83" s="294">
        <f t="shared" si="5"/>
        <v>0.80866368286445</v>
      </c>
      <c r="G83" s="156" t="s">
        <v>47</v>
      </c>
      <c r="H83" s="163" t="s">
        <v>47</v>
      </c>
      <c r="I83" s="163" t="s">
        <v>47</v>
      </c>
      <c r="J83" s="163" t="s">
        <v>47</v>
      </c>
      <c r="K83" s="294">
        <f t="shared" si="6"/>
        <v>0</v>
      </c>
      <c r="L83" s="165">
        <f t="shared" si="7"/>
        <v>0</v>
      </c>
      <c r="M83" s="164" t="s">
        <v>47</v>
      </c>
    </row>
    <row r="84" ht="23.1" customHeight="1" spans="1:13">
      <c r="A84" s="159" t="s">
        <v>2539</v>
      </c>
      <c r="B84" s="158">
        <f>SUM(B85,B87:B88)</f>
        <v>40070</v>
      </c>
      <c r="C84" s="158">
        <f>SUM(C85,C87:C88)</f>
        <v>4890</v>
      </c>
      <c r="D84" s="158">
        <f>SUM(D85,D87:D88)</f>
        <v>28722</v>
      </c>
      <c r="E84" s="294">
        <f t="shared" si="4"/>
        <v>0.716795607686548</v>
      </c>
      <c r="F84" s="294">
        <f t="shared" si="5"/>
        <v>5.87361963190184</v>
      </c>
      <c r="G84" s="156" t="s">
        <v>47</v>
      </c>
      <c r="H84" s="163" t="s">
        <v>47</v>
      </c>
      <c r="I84" s="163" t="s">
        <v>47</v>
      </c>
      <c r="J84" s="163" t="s">
        <v>47</v>
      </c>
      <c r="K84" s="294">
        <f t="shared" si="6"/>
        <v>0</v>
      </c>
      <c r="L84" s="165">
        <f t="shared" si="7"/>
        <v>0</v>
      </c>
      <c r="M84" s="164" t="s">
        <v>47</v>
      </c>
    </row>
    <row r="85" ht="23.1" customHeight="1" spans="1:13">
      <c r="A85" s="295" t="s">
        <v>2540</v>
      </c>
      <c r="B85" s="160">
        <v>40010</v>
      </c>
      <c r="C85" s="160">
        <v>4860</v>
      </c>
      <c r="D85" s="160">
        <v>28532</v>
      </c>
      <c r="E85" s="294">
        <f t="shared" si="4"/>
        <v>0.713121719570108</v>
      </c>
      <c r="F85" s="294">
        <f t="shared" si="5"/>
        <v>5.87078189300412</v>
      </c>
      <c r="G85" s="159" t="s">
        <v>2541</v>
      </c>
      <c r="H85" s="160"/>
      <c r="I85" s="160"/>
      <c r="J85" s="160"/>
      <c r="K85" s="294">
        <f t="shared" si="6"/>
        <v>0</v>
      </c>
      <c r="L85" s="165">
        <f t="shared" si="7"/>
        <v>0</v>
      </c>
      <c r="M85" s="164" t="s">
        <v>47</v>
      </c>
    </row>
    <row r="86" ht="23.1" customHeight="1" spans="1:13">
      <c r="A86" s="296" t="s">
        <v>2542</v>
      </c>
      <c r="B86" s="160"/>
      <c r="C86" s="160"/>
      <c r="D86" s="160"/>
      <c r="E86" s="294">
        <f t="shared" si="4"/>
        <v>0</v>
      </c>
      <c r="F86" s="294">
        <f t="shared" si="5"/>
        <v>0</v>
      </c>
      <c r="G86" s="159" t="s">
        <v>2543</v>
      </c>
      <c r="H86" s="160"/>
      <c r="I86" s="160"/>
      <c r="J86" s="160"/>
      <c r="K86" s="294">
        <f t="shared" si="6"/>
        <v>0</v>
      </c>
      <c r="L86" s="165">
        <f t="shared" si="7"/>
        <v>0</v>
      </c>
      <c r="M86" s="164" t="s">
        <v>47</v>
      </c>
    </row>
    <row r="87" ht="23.1" customHeight="1" spans="1:13">
      <c r="A87" s="295" t="s">
        <v>2544</v>
      </c>
      <c r="B87" s="160">
        <v>60</v>
      </c>
      <c r="C87" s="160">
        <v>30</v>
      </c>
      <c r="D87" s="160">
        <v>190</v>
      </c>
      <c r="E87" s="294">
        <f t="shared" si="4"/>
        <v>3.16666666666667</v>
      </c>
      <c r="F87" s="294">
        <f t="shared" si="5"/>
        <v>6.33333333333333</v>
      </c>
      <c r="G87" s="159" t="s">
        <v>2545</v>
      </c>
      <c r="H87" s="160">
        <v>63</v>
      </c>
      <c r="I87" s="160">
        <v>5869</v>
      </c>
      <c r="J87" s="160"/>
      <c r="K87" s="294">
        <f t="shared" si="6"/>
        <v>0</v>
      </c>
      <c r="L87" s="165">
        <f t="shared" si="7"/>
        <v>0</v>
      </c>
      <c r="M87" s="164" t="s">
        <v>47</v>
      </c>
    </row>
    <row r="88" ht="23.1" customHeight="1" spans="1:13">
      <c r="A88" s="295" t="s">
        <v>2546</v>
      </c>
      <c r="B88" s="160"/>
      <c r="C88" s="160"/>
      <c r="D88" s="160"/>
      <c r="E88" s="294">
        <f t="shared" si="4"/>
        <v>0</v>
      </c>
      <c r="F88" s="294">
        <f t="shared" si="5"/>
        <v>0</v>
      </c>
      <c r="G88" s="159" t="s">
        <v>2547</v>
      </c>
      <c r="H88" s="160">
        <v>10039</v>
      </c>
      <c r="I88" s="160">
        <v>1005</v>
      </c>
      <c r="J88" s="160">
        <v>4128</v>
      </c>
      <c r="K88" s="294">
        <f t="shared" si="6"/>
        <v>0.411196334296245</v>
      </c>
      <c r="L88" s="165">
        <f t="shared" si="7"/>
        <v>4.10746268656716</v>
      </c>
      <c r="M88" s="164" t="s">
        <v>47</v>
      </c>
    </row>
    <row r="89" ht="23.1" customHeight="1" spans="1:13">
      <c r="A89" s="159" t="s">
        <v>2548</v>
      </c>
      <c r="B89" s="160"/>
      <c r="C89" s="160"/>
      <c r="D89" s="160"/>
      <c r="E89" s="294">
        <f t="shared" si="4"/>
        <v>0</v>
      </c>
      <c r="F89" s="294">
        <f t="shared" si="5"/>
        <v>0</v>
      </c>
      <c r="G89" s="298" t="s">
        <v>2549</v>
      </c>
      <c r="H89" s="160">
        <v>96</v>
      </c>
      <c r="I89" s="160">
        <v>87</v>
      </c>
      <c r="J89" s="160">
        <v>90</v>
      </c>
      <c r="K89" s="294">
        <f t="shared" si="6"/>
        <v>0.9375</v>
      </c>
      <c r="L89" s="165">
        <f t="shared" si="7"/>
        <v>1.03448275862069</v>
      </c>
      <c r="M89" s="164" t="s">
        <v>47</v>
      </c>
    </row>
    <row r="90" ht="23.1" customHeight="1" spans="1:13">
      <c r="A90" s="159" t="s">
        <v>2550</v>
      </c>
      <c r="B90" s="160">
        <v>9034</v>
      </c>
      <c r="C90" s="160">
        <v>9400</v>
      </c>
      <c r="D90" s="160"/>
      <c r="E90" s="294">
        <f t="shared" si="4"/>
        <v>0</v>
      </c>
      <c r="F90" s="294">
        <f t="shared" si="5"/>
        <v>0</v>
      </c>
      <c r="G90" s="298" t="s">
        <v>2551</v>
      </c>
      <c r="H90" s="160">
        <v>27</v>
      </c>
      <c r="I90" s="160">
        <v>27</v>
      </c>
      <c r="J90" s="160">
        <v>27</v>
      </c>
      <c r="K90" s="294">
        <f t="shared" si="6"/>
        <v>1</v>
      </c>
      <c r="L90" s="165">
        <f t="shared" si="7"/>
        <v>1</v>
      </c>
      <c r="M90" s="164" t="s">
        <v>47</v>
      </c>
    </row>
    <row r="91" ht="23.1" customHeight="1" spans="1:13">
      <c r="A91" s="159" t="s">
        <v>2552</v>
      </c>
      <c r="B91" s="160"/>
      <c r="C91" s="160">
        <v>10441</v>
      </c>
      <c r="D91" s="160"/>
      <c r="E91" s="294"/>
      <c r="F91" s="294"/>
      <c r="G91" s="298" t="s">
        <v>2553</v>
      </c>
      <c r="H91" s="160">
        <v>3614</v>
      </c>
      <c r="I91" s="160">
        <v>10109</v>
      </c>
      <c r="J91" s="160"/>
      <c r="K91" s="304"/>
      <c r="L91" s="165"/>
      <c r="M91" s="164"/>
    </row>
    <row r="92" ht="23.1" customHeight="1" spans="1:13">
      <c r="A92" s="299" t="s">
        <v>2554</v>
      </c>
      <c r="B92" s="300">
        <f>SUM(B93:B96)</f>
        <v>0</v>
      </c>
      <c r="C92" s="300">
        <f>SUM(C93:C96)</f>
        <v>0</v>
      </c>
      <c r="D92" s="300">
        <f>SUM(D93:D96)</f>
        <v>0</v>
      </c>
      <c r="E92" s="294">
        <f>IF(ISERROR(D92/B92),,D92/B92)</f>
        <v>0</v>
      </c>
      <c r="F92" s="294">
        <f>IF(ISERROR(D92/C92),,D92/C92)</f>
        <v>0</v>
      </c>
      <c r="G92" s="301" t="s">
        <v>2555</v>
      </c>
      <c r="H92" s="300">
        <f>SUM(H93:H96)</f>
        <v>0</v>
      </c>
      <c r="I92" s="300">
        <f>SUM(I93:I96)</f>
        <v>0</v>
      </c>
      <c r="J92" s="300">
        <f>SUM(J93:J96)</f>
        <v>0</v>
      </c>
      <c r="K92" s="304">
        <f>IF(ISERROR(J92/H92),,J92/H92)</f>
        <v>0</v>
      </c>
      <c r="L92" s="165">
        <f>IF(ISERROR(J92/I92),,J92/I92)</f>
        <v>0</v>
      </c>
      <c r="M92" s="164" t="s">
        <v>47</v>
      </c>
    </row>
    <row r="93" ht="23.1" customHeight="1" spans="1:13">
      <c r="A93" s="302" t="s">
        <v>2556</v>
      </c>
      <c r="B93" s="160"/>
      <c r="C93" s="160"/>
      <c r="D93" s="160"/>
      <c r="E93" s="294">
        <f>IF(ISERROR(D93/B93),,D93/B93)</f>
        <v>0</v>
      </c>
      <c r="F93" s="294">
        <f>IF(ISERROR(D93/C93),,D93/C93)</f>
        <v>0</v>
      </c>
      <c r="G93" s="302" t="s">
        <v>2557</v>
      </c>
      <c r="H93" s="160"/>
      <c r="I93" s="160"/>
      <c r="J93" s="160"/>
      <c r="K93" s="294">
        <f>IF(ISERROR(J93/H93),,J93/H93)</f>
        <v>0</v>
      </c>
      <c r="L93" s="165">
        <f>IF(ISERROR(J93/I93),,J93/I93)</f>
        <v>0</v>
      </c>
      <c r="M93" s="164"/>
    </row>
    <row r="94" ht="23.1" customHeight="1" spans="1:13">
      <c r="A94" s="302" t="s">
        <v>2558</v>
      </c>
      <c r="B94" s="160"/>
      <c r="C94" s="160"/>
      <c r="D94" s="160"/>
      <c r="E94" s="294">
        <f>IF(ISERROR(D94/B94),,D94/B94)</f>
        <v>0</v>
      </c>
      <c r="F94" s="294">
        <f>IF(ISERROR(D94/C94),,D94/C94)</f>
        <v>0</v>
      </c>
      <c r="G94" s="302" t="s">
        <v>2559</v>
      </c>
      <c r="H94" s="160"/>
      <c r="I94" s="160"/>
      <c r="J94" s="160"/>
      <c r="K94" s="294">
        <f>IF(ISERROR(J94/H94),,J94/H94)</f>
        <v>0</v>
      </c>
      <c r="L94" s="165">
        <f>IF(ISERROR(J94/I94),,J94/I94)</f>
        <v>0</v>
      </c>
      <c r="M94" s="164"/>
    </row>
    <row r="95" ht="23.1" customHeight="1" spans="1:13">
      <c r="A95" s="302" t="s">
        <v>2560</v>
      </c>
      <c r="B95" s="160"/>
      <c r="C95" s="160"/>
      <c r="D95" s="160"/>
      <c r="E95" s="294">
        <f>IF(ISERROR(D95/B95),,D95/B95)</f>
        <v>0</v>
      </c>
      <c r="F95" s="294">
        <f>IF(ISERROR(D95/C95),,D95/C95)</f>
        <v>0</v>
      </c>
      <c r="G95" s="302" t="s">
        <v>2561</v>
      </c>
      <c r="H95" s="160"/>
      <c r="I95" s="160"/>
      <c r="J95" s="160"/>
      <c r="K95" s="294">
        <f>IF(ISERROR(J95/H95),,J95/H95)</f>
        <v>0</v>
      </c>
      <c r="L95" s="165">
        <f>IF(ISERROR(J95/I95),,J95/I95)</f>
        <v>0</v>
      </c>
      <c r="M95" s="164"/>
    </row>
    <row r="96" ht="23.1" customHeight="1" spans="1:13">
      <c r="A96" s="302" t="s">
        <v>2562</v>
      </c>
      <c r="B96" s="160"/>
      <c r="C96" s="160"/>
      <c r="D96" s="160"/>
      <c r="E96" s="294">
        <f>IF(ISERROR(D96/B96),,D96/B96)</f>
        <v>0</v>
      </c>
      <c r="F96" s="294">
        <f>IF(ISERROR(D96/C96),,D96/C96)</f>
        <v>0</v>
      </c>
      <c r="G96" s="302" t="s">
        <v>2563</v>
      </c>
      <c r="H96" s="160"/>
      <c r="I96" s="160"/>
      <c r="J96" s="160"/>
      <c r="K96" s="294">
        <f>IF(ISERROR(J96/H96),,J96/H96)</f>
        <v>0</v>
      </c>
      <c r="L96" s="165">
        <f>IF(ISERROR(J96/I96),,J96/I96)</f>
        <v>0</v>
      </c>
      <c r="M96" s="164"/>
    </row>
    <row r="97" ht="23.1" customHeight="1" spans="1:13">
      <c r="A97" s="159" t="s">
        <v>2564</v>
      </c>
      <c r="B97" s="160"/>
      <c r="C97" s="160"/>
      <c r="D97" s="160">
        <v>6405</v>
      </c>
      <c r="E97" s="294">
        <f>IF(ISERROR(D97/B97),,D97/B97)</f>
        <v>0</v>
      </c>
      <c r="F97" s="294">
        <f>IF(ISERROR(D97/C97),,D97/C97)</f>
        <v>0</v>
      </c>
      <c r="G97" s="159" t="s">
        <v>2565</v>
      </c>
      <c r="H97" s="160"/>
      <c r="I97" s="160"/>
      <c r="J97" s="160"/>
      <c r="K97" s="294">
        <f>IF(ISERROR(J97/H97),,J97/H97)</f>
        <v>0</v>
      </c>
      <c r="L97" s="165">
        <f>IF(ISERROR(J97/I97),,J97/I97)</f>
        <v>0</v>
      </c>
      <c r="M97" s="164" t="s">
        <v>47</v>
      </c>
    </row>
    <row r="98" ht="23.1" customHeight="1" spans="1:13">
      <c r="A98" s="159" t="s">
        <v>2566</v>
      </c>
      <c r="B98" s="160"/>
      <c r="C98" s="160"/>
      <c r="D98" s="160"/>
      <c r="E98" s="294">
        <f>IF(ISERROR(D98/B98),,D98/B98)</f>
        <v>0</v>
      </c>
      <c r="F98" s="294">
        <f>IF(ISERROR(D98/C98),,D98/C98)</f>
        <v>0</v>
      </c>
      <c r="G98" s="159" t="s">
        <v>2567</v>
      </c>
      <c r="H98" s="160"/>
      <c r="I98" s="160"/>
      <c r="J98" s="160"/>
      <c r="K98" s="294">
        <f>IF(ISERROR(J98/H98),,J98/H98)</f>
        <v>0</v>
      </c>
      <c r="L98" s="165">
        <f>IF(ISERROR(J98/I98),,J98/I98)</f>
        <v>0</v>
      </c>
      <c r="M98" s="164" t="s">
        <v>47</v>
      </c>
    </row>
    <row r="99" ht="23.1" customHeight="1" spans="1:13">
      <c r="A99" s="159" t="s">
        <v>2568</v>
      </c>
      <c r="B99" s="160"/>
      <c r="C99" s="160"/>
      <c r="D99" s="160"/>
      <c r="E99" s="294">
        <f>IF(ISERROR(D99/B99),,D99/B99)</f>
        <v>0</v>
      </c>
      <c r="F99" s="294">
        <f>IF(ISERROR(D99/C99),,D99/C99)</f>
        <v>0</v>
      </c>
      <c r="G99" s="159" t="s">
        <v>2569</v>
      </c>
      <c r="H99" s="160">
        <v>78</v>
      </c>
      <c r="I99" s="160">
        <v>40472</v>
      </c>
      <c r="J99" s="160">
        <v>4024</v>
      </c>
      <c r="K99" s="294">
        <f>IF(ISERROR(J99/H99),,J99/H99)</f>
        <v>51.5897435897436</v>
      </c>
      <c r="L99" s="165">
        <f>IF(ISERROR(J99/I99),,J99/I99)</f>
        <v>0.0994267641826448</v>
      </c>
      <c r="M99" s="164" t="s">
        <v>47</v>
      </c>
    </row>
    <row r="100" ht="23.1" customHeight="1" spans="1:13">
      <c r="A100" s="290" t="s">
        <v>2570</v>
      </c>
      <c r="B100" s="293">
        <f>SUM(B8:B9)</f>
        <v>244928</v>
      </c>
      <c r="C100" s="293">
        <f>SUM(C8:C9)</f>
        <v>276286</v>
      </c>
      <c r="D100" s="293">
        <f>SUM(D8:D9)</f>
        <v>237059</v>
      </c>
      <c r="E100" s="294">
        <f>IF(ISERROR(D100/B100),,D100/B100)</f>
        <v>0.967872191011236</v>
      </c>
      <c r="F100" s="294">
        <f>IF(ISERROR(D100/C100),,D100/C100)</f>
        <v>0.858020312285096</v>
      </c>
      <c r="G100" s="290" t="s">
        <v>2571</v>
      </c>
      <c r="H100" s="293">
        <f>SUM(H8:H9)</f>
        <v>244928</v>
      </c>
      <c r="I100" s="293">
        <f>SUM(I8:I9)</f>
        <v>276286</v>
      </c>
      <c r="J100" s="293">
        <f>SUM(J8:J9)</f>
        <v>237059</v>
      </c>
      <c r="K100" s="294">
        <f>IF(ISERROR(J100/H100),,J100/H100)</f>
        <v>0.967872191011236</v>
      </c>
      <c r="L100" s="165">
        <f>IF(ISERROR(J100/I100),,J100/I100)</f>
        <v>0.858020312285096</v>
      </c>
      <c r="M100" s="164" t="s">
        <v>47</v>
      </c>
    </row>
    <row r="101" ht="23.1" customHeight="1" spans="1:13">
      <c r="A101" s="149" t="s">
        <v>47</v>
      </c>
      <c r="B101" s="149" t="s">
        <v>47</v>
      </c>
      <c r="C101" s="149" t="s">
        <v>47</v>
      </c>
      <c r="D101" s="149" t="s">
        <v>47</v>
      </c>
      <c r="E101" s="149" t="s">
        <v>47</v>
      </c>
      <c r="F101" s="149" t="s">
        <v>47</v>
      </c>
      <c r="G101" s="303" t="s">
        <v>47</v>
      </c>
      <c r="H101" s="149" t="s">
        <v>47</v>
      </c>
      <c r="I101" s="149" t="s">
        <v>47</v>
      </c>
      <c r="J101" s="149" t="s">
        <v>47</v>
      </c>
      <c r="K101" s="149" t="s">
        <v>47</v>
      </c>
      <c r="L101" s="149" t="s">
        <v>47</v>
      </c>
      <c r="M101" s="164" t="s">
        <v>47</v>
      </c>
    </row>
    <row r="102" ht="23.1" customHeight="1" spans="1:13">
      <c r="A102" s="149" t="s">
        <v>47</v>
      </c>
      <c r="B102" s="149" t="s">
        <v>47</v>
      </c>
      <c r="C102" s="149" t="s">
        <v>47</v>
      </c>
      <c r="D102" s="149" t="s">
        <v>47</v>
      </c>
      <c r="E102" s="149" t="s">
        <v>47</v>
      </c>
      <c r="F102" s="149" t="s">
        <v>47</v>
      </c>
      <c r="G102" s="303" t="s">
        <v>47</v>
      </c>
      <c r="H102" s="149" t="s">
        <v>47</v>
      </c>
      <c r="I102" s="149" t="s">
        <v>47</v>
      </c>
      <c r="J102" s="149" t="s">
        <v>47</v>
      </c>
      <c r="K102" s="149" t="s">
        <v>47</v>
      </c>
      <c r="L102" s="149" t="s">
        <v>47</v>
      </c>
      <c r="M102" s="164" t="s">
        <v>47</v>
      </c>
    </row>
    <row r="103" ht="23.1" customHeight="1" spans="1:13">
      <c r="A103" s="149" t="s">
        <v>47</v>
      </c>
      <c r="B103" s="149" t="s">
        <v>47</v>
      </c>
      <c r="C103" s="149" t="s">
        <v>47</v>
      </c>
      <c r="D103" s="149" t="s">
        <v>47</v>
      </c>
      <c r="E103" s="149" t="s">
        <v>47</v>
      </c>
      <c r="F103" s="149" t="s">
        <v>47</v>
      </c>
      <c r="G103" s="303" t="s">
        <v>47</v>
      </c>
      <c r="H103" s="149" t="s">
        <v>47</v>
      </c>
      <c r="I103" s="149" t="s">
        <v>47</v>
      </c>
      <c r="J103" s="149" t="s">
        <v>47</v>
      </c>
      <c r="K103" s="149" t="s">
        <v>47</v>
      </c>
      <c r="L103" s="149" t="s">
        <v>47</v>
      </c>
      <c r="M103" s="164" t="s">
        <v>47</v>
      </c>
    </row>
    <row r="104" ht="23.1" customHeight="1" spans="1:13">
      <c r="A104" s="149" t="s">
        <v>47</v>
      </c>
      <c r="B104" s="149" t="s">
        <v>47</v>
      </c>
      <c r="C104" s="149" t="s">
        <v>47</v>
      </c>
      <c r="D104" s="149" t="s">
        <v>47</v>
      </c>
      <c r="E104" s="149" t="s">
        <v>47</v>
      </c>
      <c r="F104" s="149" t="s">
        <v>47</v>
      </c>
      <c r="G104" s="303" t="s">
        <v>47</v>
      </c>
      <c r="H104" s="149" t="s">
        <v>47</v>
      </c>
      <c r="I104" s="149" t="s">
        <v>47</v>
      </c>
      <c r="J104" s="149" t="s">
        <v>47</v>
      </c>
      <c r="K104" s="149" t="s">
        <v>47</v>
      </c>
      <c r="L104" s="149" t="s">
        <v>47</v>
      </c>
      <c r="M104" s="164" t="s">
        <v>47</v>
      </c>
    </row>
    <row r="105" ht="23.1" customHeight="1" spans="1:13">
      <c r="A105" s="149" t="s">
        <v>47</v>
      </c>
      <c r="B105" s="149" t="s">
        <v>47</v>
      </c>
      <c r="C105" s="149" t="s">
        <v>47</v>
      </c>
      <c r="D105" s="149" t="s">
        <v>47</v>
      </c>
      <c r="E105" s="149" t="s">
        <v>47</v>
      </c>
      <c r="F105" s="149" t="s">
        <v>47</v>
      </c>
      <c r="G105" s="303" t="s">
        <v>47</v>
      </c>
      <c r="H105" s="149" t="s">
        <v>47</v>
      </c>
      <c r="I105" s="149" t="s">
        <v>47</v>
      </c>
      <c r="J105" s="149" t="s">
        <v>47</v>
      </c>
      <c r="K105" s="149" t="s">
        <v>47</v>
      </c>
      <c r="L105" s="149" t="s">
        <v>47</v>
      </c>
      <c r="M105" s="164" t="s">
        <v>47</v>
      </c>
    </row>
    <row r="106" ht="23.1" customHeight="1" spans="1:13">
      <c r="A106" s="149" t="s">
        <v>47</v>
      </c>
      <c r="B106" s="149" t="s">
        <v>47</v>
      </c>
      <c r="C106" s="149" t="s">
        <v>47</v>
      </c>
      <c r="D106" s="149" t="s">
        <v>47</v>
      </c>
      <c r="E106" s="149" t="s">
        <v>47</v>
      </c>
      <c r="F106" s="149" t="s">
        <v>47</v>
      </c>
      <c r="G106" s="303" t="s">
        <v>47</v>
      </c>
      <c r="H106" s="149" t="s">
        <v>47</v>
      </c>
      <c r="I106" s="149" t="s">
        <v>47</v>
      </c>
      <c r="J106" s="149" t="s">
        <v>47</v>
      </c>
      <c r="K106" s="149" t="s">
        <v>47</v>
      </c>
      <c r="L106" s="149" t="s">
        <v>47</v>
      </c>
      <c r="M106" s="164" t="s">
        <v>47</v>
      </c>
    </row>
    <row r="107" ht="23.1" customHeight="1" spans="1:13">
      <c r="A107" s="149" t="s">
        <v>47</v>
      </c>
      <c r="B107" s="149" t="s">
        <v>47</v>
      </c>
      <c r="C107" s="149" t="s">
        <v>47</v>
      </c>
      <c r="D107" s="149" t="s">
        <v>47</v>
      </c>
      <c r="E107" s="149" t="s">
        <v>47</v>
      </c>
      <c r="F107" s="149" t="s">
        <v>47</v>
      </c>
      <c r="G107" s="303" t="s">
        <v>47</v>
      </c>
      <c r="H107" s="149" t="s">
        <v>47</v>
      </c>
      <c r="I107" s="149" t="s">
        <v>47</v>
      </c>
      <c r="J107" s="149" t="s">
        <v>47</v>
      </c>
      <c r="K107" s="149" t="s">
        <v>47</v>
      </c>
      <c r="L107" s="149" t="s">
        <v>47</v>
      </c>
      <c r="M107" s="164" t="s">
        <v>47</v>
      </c>
    </row>
    <row r="108" ht="23.1" customHeight="1" spans="1:13">
      <c r="A108" s="149" t="s">
        <v>47</v>
      </c>
      <c r="B108" s="149" t="s">
        <v>47</v>
      </c>
      <c r="C108" s="149" t="s">
        <v>47</v>
      </c>
      <c r="D108" s="149" t="s">
        <v>47</v>
      </c>
      <c r="E108" s="149" t="s">
        <v>47</v>
      </c>
      <c r="F108" s="149" t="s">
        <v>47</v>
      </c>
      <c r="G108" s="303" t="s">
        <v>47</v>
      </c>
      <c r="H108" s="149" t="s">
        <v>47</v>
      </c>
      <c r="I108" s="149" t="s">
        <v>47</v>
      </c>
      <c r="J108" s="149" t="s">
        <v>47</v>
      </c>
      <c r="K108" s="149" t="s">
        <v>47</v>
      </c>
      <c r="L108" s="149" t="s">
        <v>47</v>
      </c>
      <c r="M108" s="164" t="s">
        <v>47</v>
      </c>
    </row>
    <row r="109" ht="23.1" customHeight="1" spans="1:13">
      <c r="A109" s="149" t="s">
        <v>47</v>
      </c>
      <c r="B109" s="149" t="s">
        <v>47</v>
      </c>
      <c r="C109" s="149" t="s">
        <v>47</v>
      </c>
      <c r="D109" s="149" t="s">
        <v>47</v>
      </c>
      <c r="E109" s="149" t="s">
        <v>47</v>
      </c>
      <c r="F109" s="149" t="s">
        <v>47</v>
      </c>
      <c r="G109" s="303" t="s">
        <v>47</v>
      </c>
      <c r="H109" s="149" t="s">
        <v>47</v>
      </c>
      <c r="I109" s="149" t="s">
        <v>47</v>
      </c>
      <c r="J109" s="149" t="s">
        <v>47</v>
      </c>
      <c r="K109" s="149" t="s">
        <v>47</v>
      </c>
      <c r="L109" s="149" t="s">
        <v>47</v>
      </c>
      <c r="M109" s="164" t="s">
        <v>47</v>
      </c>
    </row>
    <row r="110" ht="23.1" customHeight="1" spans="1:13">
      <c r="A110" s="149" t="s">
        <v>47</v>
      </c>
      <c r="B110" s="149" t="s">
        <v>47</v>
      </c>
      <c r="C110" s="149" t="s">
        <v>47</v>
      </c>
      <c r="D110" s="149" t="s">
        <v>47</v>
      </c>
      <c r="E110" s="149" t="s">
        <v>47</v>
      </c>
      <c r="F110" s="149" t="s">
        <v>47</v>
      </c>
      <c r="G110" s="303" t="s">
        <v>47</v>
      </c>
      <c r="H110" s="149" t="s">
        <v>47</v>
      </c>
      <c r="I110" s="149" t="s">
        <v>47</v>
      </c>
      <c r="J110" s="149" t="s">
        <v>47</v>
      </c>
      <c r="K110" s="149" t="s">
        <v>47</v>
      </c>
      <c r="L110" s="149" t="s">
        <v>47</v>
      </c>
      <c r="M110" s="164" t="s">
        <v>47</v>
      </c>
    </row>
    <row r="111" ht="23.1" customHeight="1" spans="1:13">
      <c r="A111" s="149" t="s">
        <v>47</v>
      </c>
      <c r="B111" s="149" t="s">
        <v>47</v>
      </c>
      <c r="C111" s="149" t="s">
        <v>47</v>
      </c>
      <c r="D111" s="149" t="s">
        <v>47</v>
      </c>
      <c r="E111" s="149" t="s">
        <v>47</v>
      </c>
      <c r="F111" s="149" t="s">
        <v>47</v>
      </c>
      <c r="G111" s="303" t="s">
        <v>47</v>
      </c>
      <c r="H111" s="149" t="s">
        <v>47</v>
      </c>
      <c r="I111" s="149" t="s">
        <v>47</v>
      </c>
      <c r="J111" s="149" t="s">
        <v>47</v>
      </c>
      <c r="K111" s="149" t="s">
        <v>47</v>
      </c>
      <c r="L111" s="149" t="s">
        <v>47</v>
      </c>
      <c r="M111" s="164" t="s">
        <v>47</v>
      </c>
    </row>
    <row r="112" ht="23.1" customHeight="1" spans="1:13">
      <c r="A112" s="149" t="s">
        <v>47</v>
      </c>
      <c r="B112" s="149" t="s">
        <v>47</v>
      </c>
      <c r="C112" s="149" t="s">
        <v>47</v>
      </c>
      <c r="D112" s="149" t="s">
        <v>47</v>
      </c>
      <c r="E112" s="149" t="s">
        <v>47</v>
      </c>
      <c r="F112" s="149" t="s">
        <v>47</v>
      </c>
      <c r="G112" s="303" t="s">
        <v>47</v>
      </c>
      <c r="H112" s="149" t="s">
        <v>47</v>
      </c>
      <c r="I112" s="149" t="s">
        <v>47</v>
      </c>
      <c r="J112" s="149" t="s">
        <v>47</v>
      </c>
      <c r="K112" s="149" t="s">
        <v>47</v>
      </c>
      <c r="L112" s="149" t="s">
        <v>47</v>
      </c>
      <c r="M112" s="164" t="s">
        <v>47</v>
      </c>
    </row>
    <row r="113" ht="23.1" customHeight="1" spans="1:13">
      <c r="A113" s="149" t="s">
        <v>47</v>
      </c>
      <c r="B113" s="149" t="s">
        <v>47</v>
      </c>
      <c r="C113" s="149" t="s">
        <v>47</v>
      </c>
      <c r="D113" s="149" t="s">
        <v>47</v>
      </c>
      <c r="E113" s="149" t="s">
        <v>47</v>
      </c>
      <c r="F113" s="149" t="s">
        <v>47</v>
      </c>
      <c r="G113" s="303" t="s">
        <v>47</v>
      </c>
      <c r="H113" s="149" t="s">
        <v>47</v>
      </c>
      <c r="I113" s="149" t="s">
        <v>47</v>
      </c>
      <c r="J113" s="149" t="s">
        <v>47</v>
      </c>
      <c r="K113" s="149" t="s">
        <v>47</v>
      </c>
      <c r="L113" s="149" t="s">
        <v>47</v>
      </c>
      <c r="M113" s="164" t="s">
        <v>47</v>
      </c>
    </row>
    <row r="114" ht="23.1" customHeight="1" spans="1:13">
      <c r="A114" s="149" t="s">
        <v>47</v>
      </c>
      <c r="B114" s="149" t="s">
        <v>47</v>
      </c>
      <c r="C114" s="149" t="s">
        <v>47</v>
      </c>
      <c r="D114" s="149" t="s">
        <v>47</v>
      </c>
      <c r="E114" s="149" t="s">
        <v>47</v>
      </c>
      <c r="F114" s="149" t="s">
        <v>47</v>
      </c>
      <c r="G114" s="303" t="s">
        <v>47</v>
      </c>
      <c r="H114" s="149" t="s">
        <v>47</v>
      </c>
      <c r="I114" s="149" t="s">
        <v>47</v>
      </c>
      <c r="J114" s="149" t="s">
        <v>47</v>
      </c>
      <c r="K114" s="149" t="s">
        <v>47</v>
      </c>
      <c r="L114" s="149" t="s">
        <v>47</v>
      </c>
      <c r="M114" s="164" t="s">
        <v>47</v>
      </c>
    </row>
    <row r="115" ht="23.1" customHeight="1" spans="1:13">
      <c r="A115" s="149" t="s">
        <v>47</v>
      </c>
      <c r="B115" s="149" t="s">
        <v>47</v>
      </c>
      <c r="C115" s="149" t="s">
        <v>47</v>
      </c>
      <c r="D115" s="149" t="s">
        <v>47</v>
      </c>
      <c r="E115" s="149" t="s">
        <v>47</v>
      </c>
      <c r="F115" s="149" t="s">
        <v>47</v>
      </c>
      <c r="G115" s="303" t="s">
        <v>47</v>
      </c>
      <c r="H115" s="149" t="s">
        <v>47</v>
      </c>
      <c r="I115" s="149" t="s">
        <v>47</v>
      </c>
      <c r="J115" s="149" t="s">
        <v>47</v>
      </c>
      <c r="K115" s="149" t="s">
        <v>47</v>
      </c>
      <c r="L115" s="149" t="s">
        <v>47</v>
      </c>
      <c r="M115" s="164" t="s">
        <v>47</v>
      </c>
    </row>
    <row r="116" ht="23.1" customHeight="1" spans="1:13">
      <c r="A116" s="149" t="s">
        <v>47</v>
      </c>
      <c r="B116" s="149" t="s">
        <v>47</v>
      </c>
      <c r="C116" s="149" t="s">
        <v>47</v>
      </c>
      <c r="D116" s="149" t="s">
        <v>47</v>
      </c>
      <c r="E116" s="149" t="s">
        <v>47</v>
      </c>
      <c r="F116" s="149" t="s">
        <v>47</v>
      </c>
      <c r="G116" s="303" t="s">
        <v>47</v>
      </c>
      <c r="H116" s="149" t="s">
        <v>47</v>
      </c>
      <c r="I116" s="149" t="s">
        <v>47</v>
      </c>
      <c r="J116" s="149" t="s">
        <v>47</v>
      </c>
      <c r="K116" s="149" t="s">
        <v>47</v>
      </c>
      <c r="L116" s="149" t="s">
        <v>47</v>
      </c>
      <c r="M116" s="164" t="s">
        <v>47</v>
      </c>
    </row>
    <row r="117" ht="23.1" customHeight="1" spans="1:13">
      <c r="A117" s="149" t="s">
        <v>47</v>
      </c>
      <c r="B117" s="149" t="s">
        <v>47</v>
      </c>
      <c r="C117" s="149" t="s">
        <v>47</v>
      </c>
      <c r="D117" s="149" t="s">
        <v>47</v>
      </c>
      <c r="E117" s="149" t="s">
        <v>47</v>
      </c>
      <c r="F117" s="149" t="s">
        <v>47</v>
      </c>
      <c r="G117" s="303" t="s">
        <v>47</v>
      </c>
      <c r="H117" s="149" t="s">
        <v>47</v>
      </c>
      <c r="I117" s="149" t="s">
        <v>47</v>
      </c>
      <c r="J117" s="149" t="s">
        <v>47</v>
      </c>
      <c r="K117" s="149" t="s">
        <v>47</v>
      </c>
      <c r="L117" s="149" t="s">
        <v>47</v>
      </c>
      <c r="M117" s="164" t="s">
        <v>47</v>
      </c>
    </row>
    <row r="118" ht="23.1" customHeight="1" spans="1:13">
      <c r="A118" s="149" t="s">
        <v>47</v>
      </c>
      <c r="B118" s="149" t="s">
        <v>47</v>
      </c>
      <c r="C118" s="149" t="s">
        <v>47</v>
      </c>
      <c r="D118" s="149" t="s">
        <v>47</v>
      </c>
      <c r="E118" s="149" t="s">
        <v>47</v>
      </c>
      <c r="F118" s="149" t="s">
        <v>47</v>
      </c>
      <c r="G118" s="303" t="s">
        <v>47</v>
      </c>
      <c r="H118" s="149" t="s">
        <v>47</v>
      </c>
      <c r="I118" s="149" t="s">
        <v>47</v>
      </c>
      <c r="J118" s="149" t="s">
        <v>47</v>
      </c>
      <c r="K118" s="149" t="s">
        <v>47</v>
      </c>
      <c r="L118" s="149" t="s">
        <v>47</v>
      </c>
      <c r="M118" s="164" t="s">
        <v>47</v>
      </c>
    </row>
    <row r="119" ht="23.1" customHeight="1" spans="1:13">
      <c r="A119" s="149" t="s">
        <v>47</v>
      </c>
      <c r="B119" s="149" t="s">
        <v>47</v>
      </c>
      <c r="C119" s="149" t="s">
        <v>47</v>
      </c>
      <c r="D119" s="149" t="s">
        <v>47</v>
      </c>
      <c r="E119" s="149" t="s">
        <v>47</v>
      </c>
      <c r="F119" s="149" t="s">
        <v>47</v>
      </c>
      <c r="G119" s="303" t="s">
        <v>47</v>
      </c>
      <c r="H119" s="149" t="s">
        <v>47</v>
      </c>
      <c r="I119" s="149" t="s">
        <v>47</v>
      </c>
      <c r="J119" s="149" t="s">
        <v>47</v>
      </c>
      <c r="K119" s="149" t="s">
        <v>47</v>
      </c>
      <c r="L119" s="149" t="s">
        <v>47</v>
      </c>
      <c r="M119" s="164" t="s">
        <v>47</v>
      </c>
    </row>
  </sheetData>
  <mergeCells count="11">
    <mergeCell ref="A2:L2"/>
    <mergeCell ref="A4:F4"/>
    <mergeCell ref="G4:L4"/>
    <mergeCell ref="D5:F5"/>
    <mergeCell ref="J5:L5"/>
    <mergeCell ref="A5:A6"/>
    <mergeCell ref="B5:B6"/>
    <mergeCell ref="C5:C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069"/>
  <sheetViews>
    <sheetView view="pageBreakPreview" zoomScaleNormal="100" workbookViewId="0">
      <selection activeCell="C4" sqref="$A4:$XFD4"/>
    </sheetView>
  </sheetViews>
  <sheetFormatPr defaultColWidth="9" defaultRowHeight="13.5"/>
  <cols>
    <col min="1" max="1" width="40.375" style="260" customWidth="1"/>
    <col min="2" max="9" width="9.375" style="260" customWidth="1"/>
    <col min="10" max="256" width="9" style="260"/>
    <col min="257" max="257" width="40.375" style="260" customWidth="1"/>
    <col min="258" max="265" width="9.375" style="260" customWidth="1"/>
    <col min="266" max="512" width="9" style="260"/>
    <col min="513" max="513" width="40.375" style="260" customWidth="1"/>
    <col min="514" max="521" width="9.375" style="260" customWidth="1"/>
    <col min="522" max="768" width="9" style="260"/>
    <col min="769" max="769" width="40.375" style="260" customWidth="1"/>
    <col min="770" max="777" width="9.375" style="260" customWidth="1"/>
    <col min="778" max="1024" width="9" style="260"/>
    <col min="1025" max="1025" width="40.375" style="260" customWidth="1"/>
    <col min="1026" max="1033" width="9.375" style="260" customWidth="1"/>
    <col min="1034" max="1280" width="9" style="260"/>
    <col min="1281" max="1281" width="40.375" style="260" customWidth="1"/>
    <col min="1282" max="1289" width="9.375" style="260" customWidth="1"/>
    <col min="1290" max="1536" width="9" style="260"/>
    <col min="1537" max="1537" width="40.375" style="260" customWidth="1"/>
    <col min="1538" max="1545" width="9.375" style="260" customWidth="1"/>
    <col min="1546" max="1792" width="9" style="260"/>
    <col min="1793" max="1793" width="40.375" style="260" customWidth="1"/>
    <col min="1794" max="1801" width="9.375" style="260" customWidth="1"/>
    <col min="1802" max="2048" width="9" style="260"/>
    <col min="2049" max="2049" width="40.375" style="260" customWidth="1"/>
    <col min="2050" max="2057" width="9.375" style="260" customWidth="1"/>
    <col min="2058" max="2304" width="9" style="260"/>
    <col min="2305" max="2305" width="40.375" style="260" customWidth="1"/>
    <col min="2306" max="2313" width="9.375" style="260" customWidth="1"/>
    <col min="2314" max="2560" width="9" style="260"/>
    <col min="2561" max="2561" width="40.375" style="260" customWidth="1"/>
    <col min="2562" max="2569" width="9.375" style="260" customWidth="1"/>
    <col min="2570" max="2816" width="9" style="260"/>
    <col min="2817" max="2817" width="40.375" style="260" customWidth="1"/>
    <col min="2818" max="2825" width="9.375" style="260" customWidth="1"/>
    <col min="2826" max="3072" width="9" style="260"/>
    <col min="3073" max="3073" width="40.375" style="260" customWidth="1"/>
    <col min="3074" max="3081" width="9.375" style="260" customWidth="1"/>
    <col min="3082" max="3328" width="9" style="260"/>
    <col min="3329" max="3329" width="40.375" style="260" customWidth="1"/>
    <col min="3330" max="3337" width="9.375" style="260" customWidth="1"/>
    <col min="3338" max="3584" width="9" style="260"/>
    <col min="3585" max="3585" width="40.375" style="260" customWidth="1"/>
    <col min="3586" max="3593" width="9.375" style="260" customWidth="1"/>
    <col min="3594" max="3840" width="9" style="260"/>
    <col min="3841" max="3841" width="40.375" style="260" customWidth="1"/>
    <col min="3842" max="3849" width="9.375" style="260" customWidth="1"/>
    <col min="3850" max="4096" width="9" style="260"/>
    <col min="4097" max="4097" width="40.375" style="260" customWidth="1"/>
    <col min="4098" max="4105" width="9.375" style="260" customWidth="1"/>
    <col min="4106" max="4352" width="9" style="260"/>
    <col min="4353" max="4353" width="40.375" style="260" customWidth="1"/>
    <col min="4354" max="4361" width="9.375" style="260" customWidth="1"/>
    <col min="4362" max="4608" width="9" style="260"/>
    <col min="4609" max="4609" width="40.375" style="260" customWidth="1"/>
    <col min="4610" max="4617" width="9.375" style="260" customWidth="1"/>
    <col min="4618" max="4864" width="9" style="260"/>
    <col min="4865" max="4865" width="40.375" style="260" customWidth="1"/>
    <col min="4866" max="4873" width="9.375" style="260" customWidth="1"/>
    <col min="4874" max="5120" width="9" style="260"/>
    <col min="5121" max="5121" width="40.375" style="260" customWidth="1"/>
    <col min="5122" max="5129" width="9.375" style="260" customWidth="1"/>
    <col min="5130" max="5376" width="9" style="260"/>
    <col min="5377" max="5377" width="40.375" style="260" customWidth="1"/>
    <col min="5378" max="5385" width="9.375" style="260" customWidth="1"/>
    <col min="5386" max="5632" width="9" style="260"/>
    <col min="5633" max="5633" width="40.375" style="260" customWidth="1"/>
    <col min="5634" max="5641" width="9.375" style="260" customWidth="1"/>
    <col min="5642" max="5888" width="9" style="260"/>
    <col min="5889" max="5889" width="40.375" style="260" customWidth="1"/>
    <col min="5890" max="5897" width="9.375" style="260" customWidth="1"/>
    <col min="5898" max="6144" width="9" style="260"/>
    <col min="6145" max="6145" width="40.375" style="260" customWidth="1"/>
    <col min="6146" max="6153" width="9.375" style="260" customWidth="1"/>
    <col min="6154" max="6400" width="9" style="260"/>
    <col min="6401" max="6401" width="40.375" style="260" customWidth="1"/>
    <col min="6402" max="6409" width="9.375" style="260" customWidth="1"/>
    <col min="6410" max="6656" width="9" style="260"/>
    <col min="6657" max="6657" width="40.375" style="260" customWidth="1"/>
    <col min="6658" max="6665" width="9.375" style="260" customWidth="1"/>
    <col min="6666" max="6912" width="9" style="260"/>
    <col min="6913" max="6913" width="40.375" style="260" customWidth="1"/>
    <col min="6914" max="6921" width="9.375" style="260" customWidth="1"/>
    <col min="6922" max="7168" width="9" style="260"/>
    <col min="7169" max="7169" width="40.375" style="260" customWidth="1"/>
    <col min="7170" max="7177" width="9.375" style="260" customWidth="1"/>
    <col min="7178" max="7424" width="9" style="260"/>
    <col min="7425" max="7425" width="40.375" style="260" customWidth="1"/>
    <col min="7426" max="7433" width="9.375" style="260" customWidth="1"/>
    <col min="7434" max="7680" width="9" style="260"/>
    <col min="7681" max="7681" width="40.375" style="260" customWidth="1"/>
    <col min="7682" max="7689" width="9.375" style="260" customWidth="1"/>
    <col min="7690" max="7936" width="9" style="260"/>
    <col min="7937" max="7937" width="40.375" style="260" customWidth="1"/>
    <col min="7938" max="7945" width="9.375" style="260" customWidth="1"/>
    <col min="7946" max="8192" width="9" style="260"/>
    <col min="8193" max="8193" width="40.375" style="260" customWidth="1"/>
    <col min="8194" max="8201" width="9.375" style="260" customWidth="1"/>
    <col min="8202" max="8448" width="9" style="260"/>
    <col min="8449" max="8449" width="40.375" style="260" customWidth="1"/>
    <col min="8450" max="8457" width="9.375" style="260" customWidth="1"/>
    <col min="8458" max="8704" width="9" style="260"/>
    <col min="8705" max="8705" width="40.375" style="260" customWidth="1"/>
    <col min="8706" max="8713" width="9.375" style="260" customWidth="1"/>
    <col min="8714" max="8960" width="9" style="260"/>
    <col min="8961" max="8961" width="40.375" style="260" customWidth="1"/>
    <col min="8962" max="8969" width="9.375" style="260" customWidth="1"/>
    <col min="8970" max="9216" width="9" style="260"/>
    <col min="9217" max="9217" width="40.375" style="260" customWidth="1"/>
    <col min="9218" max="9225" width="9.375" style="260" customWidth="1"/>
    <col min="9226" max="9472" width="9" style="260"/>
    <col min="9473" max="9473" width="40.375" style="260" customWidth="1"/>
    <col min="9474" max="9481" width="9.375" style="260" customWidth="1"/>
    <col min="9482" max="9728" width="9" style="260"/>
    <col min="9729" max="9729" width="40.375" style="260" customWidth="1"/>
    <col min="9730" max="9737" width="9.375" style="260" customWidth="1"/>
    <col min="9738" max="9984" width="9" style="260"/>
    <col min="9985" max="9985" width="40.375" style="260" customWidth="1"/>
    <col min="9986" max="9993" width="9.375" style="260" customWidth="1"/>
    <col min="9994" max="10240" width="9" style="260"/>
    <col min="10241" max="10241" width="40.375" style="260" customWidth="1"/>
    <col min="10242" max="10249" width="9.375" style="260" customWidth="1"/>
    <col min="10250" max="10496" width="9" style="260"/>
    <col min="10497" max="10497" width="40.375" style="260" customWidth="1"/>
    <col min="10498" max="10505" width="9.375" style="260" customWidth="1"/>
    <col min="10506" max="10752" width="9" style="260"/>
    <col min="10753" max="10753" width="40.375" style="260" customWidth="1"/>
    <col min="10754" max="10761" width="9.375" style="260" customWidth="1"/>
    <col min="10762" max="11008" width="9" style="260"/>
    <col min="11009" max="11009" width="40.375" style="260" customWidth="1"/>
    <col min="11010" max="11017" width="9.375" style="260" customWidth="1"/>
    <col min="11018" max="11264" width="9" style="260"/>
    <col min="11265" max="11265" width="40.375" style="260" customWidth="1"/>
    <col min="11266" max="11273" width="9.375" style="260" customWidth="1"/>
    <col min="11274" max="11520" width="9" style="260"/>
    <col min="11521" max="11521" width="40.375" style="260" customWidth="1"/>
    <col min="11522" max="11529" width="9.375" style="260" customWidth="1"/>
    <col min="11530" max="11776" width="9" style="260"/>
    <col min="11777" max="11777" width="40.375" style="260" customWidth="1"/>
    <col min="11778" max="11785" width="9.375" style="260" customWidth="1"/>
    <col min="11786" max="12032" width="9" style="260"/>
    <col min="12033" max="12033" width="40.375" style="260" customWidth="1"/>
    <col min="12034" max="12041" width="9.375" style="260" customWidth="1"/>
    <col min="12042" max="12288" width="9" style="260"/>
    <col min="12289" max="12289" width="40.375" style="260" customWidth="1"/>
    <col min="12290" max="12297" width="9.375" style="260" customWidth="1"/>
    <col min="12298" max="12544" width="9" style="260"/>
    <col min="12545" max="12545" width="40.375" style="260" customWidth="1"/>
    <col min="12546" max="12553" width="9.375" style="260" customWidth="1"/>
    <col min="12554" max="12800" width="9" style="260"/>
    <col min="12801" max="12801" width="40.375" style="260" customWidth="1"/>
    <col min="12802" max="12809" width="9.375" style="260" customWidth="1"/>
    <col min="12810" max="13056" width="9" style="260"/>
    <col min="13057" max="13057" width="40.375" style="260" customWidth="1"/>
    <col min="13058" max="13065" width="9.375" style="260" customWidth="1"/>
    <col min="13066" max="13312" width="9" style="260"/>
    <col min="13313" max="13313" width="40.375" style="260" customWidth="1"/>
    <col min="13314" max="13321" width="9.375" style="260" customWidth="1"/>
    <col min="13322" max="13568" width="9" style="260"/>
    <col min="13569" max="13569" width="40.375" style="260" customWidth="1"/>
    <col min="13570" max="13577" width="9.375" style="260" customWidth="1"/>
    <col min="13578" max="13824" width="9" style="260"/>
    <col min="13825" max="13825" width="40.375" style="260" customWidth="1"/>
    <col min="13826" max="13833" width="9.375" style="260" customWidth="1"/>
    <col min="13834" max="14080" width="9" style="260"/>
    <col min="14081" max="14081" width="40.375" style="260" customWidth="1"/>
    <col min="14082" max="14089" width="9.375" style="260" customWidth="1"/>
    <col min="14090" max="14336" width="9" style="260"/>
    <col min="14337" max="14337" width="40.375" style="260" customWidth="1"/>
    <col min="14338" max="14345" width="9.375" style="260" customWidth="1"/>
    <col min="14346" max="14592" width="9" style="260"/>
    <col min="14593" max="14593" width="40.375" style="260" customWidth="1"/>
    <col min="14594" max="14601" width="9.375" style="260" customWidth="1"/>
    <col min="14602" max="14848" width="9" style="260"/>
    <col min="14849" max="14849" width="40.375" style="260" customWidth="1"/>
    <col min="14850" max="14857" width="9.375" style="260" customWidth="1"/>
    <col min="14858" max="15104" width="9" style="260"/>
    <col min="15105" max="15105" width="40.375" style="260" customWidth="1"/>
    <col min="15106" max="15113" width="9.375" style="260" customWidth="1"/>
    <col min="15114" max="15360" width="9" style="260"/>
    <col min="15361" max="15361" width="40.375" style="260" customWidth="1"/>
    <col min="15362" max="15369" width="9.375" style="260" customWidth="1"/>
    <col min="15370" max="15616" width="9" style="260"/>
    <col min="15617" max="15617" width="40.375" style="260" customWidth="1"/>
    <col min="15618" max="15625" width="9.375" style="260" customWidth="1"/>
    <col min="15626" max="15872" width="9" style="260"/>
    <col min="15873" max="15873" width="40.375" style="260" customWidth="1"/>
    <col min="15874" max="15881" width="9.375" style="260" customWidth="1"/>
    <col min="15882" max="16128" width="9" style="260"/>
    <col min="16129" max="16129" width="40.375" style="260" customWidth="1"/>
    <col min="16130" max="16137" width="9.375" style="260" customWidth="1"/>
    <col min="16138" max="16384" width="9" style="260"/>
  </cols>
  <sheetData>
    <row r="1" s="256" customFormat="1" ht="15" customHeight="1" spans="1:9">
      <c r="A1" s="256" t="s">
        <v>13</v>
      </c>
      <c r="B1" s="261"/>
      <c r="C1" s="261"/>
      <c r="D1" s="261"/>
      <c r="E1" s="261"/>
      <c r="F1" s="261"/>
      <c r="G1" s="261"/>
      <c r="H1" s="261"/>
      <c r="I1" s="261"/>
    </row>
    <row r="2" s="256" customFormat="1" ht="48" customHeight="1" spans="1:14">
      <c r="A2" s="262" t="s">
        <v>14</v>
      </c>
      <c r="B2" s="262"/>
      <c r="C2" s="262"/>
      <c r="D2" s="262"/>
      <c r="E2" s="262"/>
      <c r="F2" s="262"/>
      <c r="G2" s="262"/>
      <c r="H2" s="262"/>
      <c r="I2" s="262"/>
      <c r="J2" s="262"/>
      <c r="K2" s="262"/>
      <c r="L2" s="262"/>
      <c r="M2" s="262"/>
      <c r="N2" s="262"/>
    </row>
    <row r="3" s="256" customFormat="1" ht="15" customHeight="1" spans="2:14">
      <c r="B3" s="263"/>
      <c r="C3" s="263"/>
      <c r="D3" s="263"/>
      <c r="E3" s="263"/>
      <c r="F3" s="263"/>
      <c r="G3" s="263"/>
      <c r="H3" s="263"/>
      <c r="I3" s="263"/>
      <c r="J3" s="258"/>
      <c r="K3" s="258"/>
      <c r="L3" s="258"/>
      <c r="M3" s="258"/>
      <c r="N3" s="282" t="s">
        <v>50</v>
      </c>
    </row>
    <row r="4" s="257" customFormat="1" ht="18.75" spans="1:14">
      <c r="A4" s="264" t="s">
        <v>2572</v>
      </c>
      <c r="B4" s="183" t="s">
        <v>61</v>
      </c>
      <c r="C4" s="183" t="s">
        <v>2573</v>
      </c>
      <c r="D4" s="183"/>
      <c r="E4" s="183"/>
      <c r="F4" s="183"/>
      <c r="G4" s="183"/>
      <c r="H4" s="183"/>
      <c r="I4" s="183"/>
      <c r="J4" s="183"/>
      <c r="K4" s="183"/>
      <c r="L4" s="185"/>
      <c r="M4" s="185"/>
      <c r="N4" s="185"/>
    </row>
    <row r="5" s="257" customFormat="1" ht="18.75" spans="1:14">
      <c r="A5" s="265"/>
      <c r="B5" s="266"/>
      <c r="C5" s="185" t="s">
        <v>2574</v>
      </c>
      <c r="D5" s="185" t="s">
        <v>2575</v>
      </c>
      <c r="E5" s="185" t="s">
        <v>2576</v>
      </c>
      <c r="F5" s="185" t="s">
        <v>2577</v>
      </c>
      <c r="G5" s="185" t="s">
        <v>2578</v>
      </c>
      <c r="H5" s="185" t="s">
        <v>2579</v>
      </c>
      <c r="I5" s="185" t="s">
        <v>2580</v>
      </c>
      <c r="J5" s="196" t="s">
        <v>2581</v>
      </c>
      <c r="K5" s="197" t="s">
        <v>2582</v>
      </c>
      <c r="L5" s="197" t="s">
        <v>2583</v>
      </c>
      <c r="M5" s="197" t="s">
        <v>2584</v>
      </c>
      <c r="N5" s="197" t="s">
        <v>2585</v>
      </c>
    </row>
    <row r="6" s="258" customFormat="1" ht="14.25" spans="1:16">
      <c r="A6" s="267" t="s">
        <v>2586</v>
      </c>
      <c r="B6" s="268">
        <f>B7+B14+B53</f>
        <v>133980</v>
      </c>
      <c r="C6" s="268">
        <f>C7+C14+C53</f>
        <v>133980</v>
      </c>
      <c r="D6" s="268"/>
      <c r="E6" s="268"/>
      <c r="F6" s="268"/>
      <c r="G6" s="268"/>
      <c r="H6" s="268"/>
      <c r="I6" s="268"/>
      <c r="J6" s="268"/>
      <c r="K6" s="268"/>
      <c r="L6" s="268"/>
      <c r="M6" s="268"/>
      <c r="N6" s="268"/>
      <c r="P6" s="283"/>
    </row>
    <row r="7" ht="14.25" spans="1:14">
      <c r="A7" s="269" t="s">
        <v>2475</v>
      </c>
      <c r="B7" s="270">
        <f>C7</f>
        <v>2411</v>
      </c>
      <c r="C7" s="270">
        <f>SUM(C8:C13)</f>
        <v>2411</v>
      </c>
      <c r="D7" s="271"/>
      <c r="E7" s="271"/>
      <c r="F7" s="271"/>
      <c r="G7" s="271"/>
      <c r="H7" s="271"/>
      <c r="I7" s="271"/>
      <c r="J7" s="276"/>
      <c r="K7" s="276"/>
      <c r="L7" s="276"/>
      <c r="M7" s="276"/>
      <c r="N7" s="276"/>
    </row>
    <row r="8" s="259" customFormat="1" ht="20.1" customHeight="1" spans="1:14">
      <c r="A8" s="272" t="s">
        <v>2587</v>
      </c>
      <c r="B8" s="270">
        <f t="shared" ref="B8:B39" si="0">C8</f>
        <v>104</v>
      </c>
      <c r="C8" s="270">
        <v>104</v>
      </c>
      <c r="D8" s="273"/>
      <c r="E8" s="273"/>
      <c r="F8" s="273"/>
      <c r="G8" s="273"/>
      <c r="H8" s="273"/>
      <c r="I8" s="273"/>
      <c r="J8" s="284"/>
      <c r="K8" s="274"/>
      <c r="L8" s="274"/>
      <c r="M8" s="284"/>
      <c r="N8" s="284"/>
    </row>
    <row r="9" s="259" customFormat="1" ht="20.1" customHeight="1" spans="1:14">
      <c r="A9" s="272" t="s">
        <v>2588</v>
      </c>
      <c r="B9" s="270">
        <f t="shared" si="0"/>
        <v>51</v>
      </c>
      <c r="C9" s="270">
        <v>51</v>
      </c>
      <c r="D9" s="273"/>
      <c r="E9" s="273"/>
      <c r="F9" s="273"/>
      <c r="G9" s="273"/>
      <c r="H9" s="273"/>
      <c r="I9" s="273"/>
      <c r="J9" s="284"/>
      <c r="K9" s="274"/>
      <c r="L9" s="274"/>
      <c r="M9" s="284"/>
      <c r="N9" s="284"/>
    </row>
    <row r="10" s="259" customFormat="1" ht="20.1" customHeight="1" spans="1:14">
      <c r="A10" s="272" t="s">
        <v>2589</v>
      </c>
      <c r="B10" s="270">
        <f t="shared" si="0"/>
        <v>519</v>
      </c>
      <c r="C10" s="270">
        <v>519</v>
      </c>
      <c r="D10" s="273"/>
      <c r="E10" s="273"/>
      <c r="F10" s="273"/>
      <c r="G10" s="273"/>
      <c r="H10" s="273"/>
      <c r="I10" s="273"/>
      <c r="J10" s="284"/>
      <c r="K10" s="274"/>
      <c r="L10" s="274"/>
      <c r="M10" s="284"/>
      <c r="N10" s="284"/>
    </row>
    <row r="11" s="259" customFormat="1" ht="20.1" customHeight="1" spans="1:14">
      <c r="A11" s="272" t="s">
        <v>2590</v>
      </c>
      <c r="B11" s="270">
        <f t="shared" si="0"/>
        <v>1</v>
      </c>
      <c r="C11" s="270">
        <v>1</v>
      </c>
      <c r="D11" s="273"/>
      <c r="E11" s="273"/>
      <c r="F11" s="273"/>
      <c r="G11" s="273"/>
      <c r="H11" s="273"/>
      <c r="I11" s="273"/>
      <c r="J11" s="284"/>
      <c r="K11" s="274"/>
      <c r="L11" s="274"/>
      <c r="M11" s="284"/>
      <c r="N11" s="284"/>
    </row>
    <row r="12" s="259" customFormat="1" ht="20.1" customHeight="1" spans="1:14">
      <c r="A12" s="272" t="s">
        <v>2591</v>
      </c>
      <c r="B12" s="270">
        <f t="shared" si="0"/>
        <v>1736</v>
      </c>
      <c r="C12" s="270">
        <v>1736</v>
      </c>
      <c r="D12" s="273"/>
      <c r="E12" s="273"/>
      <c r="F12" s="273"/>
      <c r="G12" s="273"/>
      <c r="H12" s="273"/>
      <c r="I12" s="273"/>
      <c r="J12" s="284"/>
      <c r="K12" s="274"/>
      <c r="L12" s="274"/>
      <c r="M12" s="284"/>
      <c r="N12" s="284"/>
    </row>
    <row r="13" s="259" customFormat="1" ht="20.1" customHeight="1" spans="1:14">
      <c r="A13" s="272" t="s">
        <v>2592</v>
      </c>
      <c r="B13" s="270">
        <f t="shared" si="0"/>
        <v>0</v>
      </c>
      <c r="C13" s="270"/>
      <c r="D13" s="274"/>
      <c r="E13" s="274"/>
      <c r="F13" s="274"/>
      <c r="G13" s="274"/>
      <c r="H13" s="274"/>
      <c r="I13" s="274"/>
      <c r="J13" s="284"/>
      <c r="K13" s="274"/>
      <c r="L13" s="274"/>
      <c r="M13" s="284"/>
      <c r="N13" s="284"/>
    </row>
    <row r="14" ht="14.25" spans="1:14">
      <c r="A14" s="269" t="s">
        <v>2484</v>
      </c>
      <c r="B14" s="270">
        <f t="shared" si="0"/>
        <v>130993</v>
      </c>
      <c r="C14" s="270">
        <f>SUM(C15:C52)</f>
        <v>130993</v>
      </c>
      <c r="D14" s="275"/>
      <c r="E14" s="275"/>
      <c r="F14" s="275"/>
      <c r="G14" s="275"/>
      <c r="H14" s="275"/>
      <c r="I14" s="275"/>
      <c r="J14" s="275"/>
      <c r="K14" s="275"/>
      <c r="L14" s="275"/>
      <c r="M14" s="275"/>
      <c r="N14" s="275"/>
    </row>
    <row r="15" ht="14.25" spans="1:14">
      <c r="A15" s="272" t="s">
        <v>2593</v>
      </c>
      <c r="B15" s="270">
        <f t="shared" si="0"/>
        <v>0</v>
      </c>
      <c r="C15" s="270"/>
      <c r="D15" s="276"/>
      <c r="E15" s="276"/>
      <c r="F15" s="276"/>
      <c r="G15" s="276"/>
      <c r="H15" s="276"/>
      <c r="I15" s="276"/>
      <c r="J15" s="276"/>
      <c r="K15" s="276"/>
      <c r="L15" s="276"/>
      <c r="M15" s="276"/>
      <c r="N15" s="276"/>
    </row>
    <row r="16" ht="14.25" spans="1:14">
      <c r="A16" s="272" t="s">
        <v>2594</v>
      </c>
      <c r="B16" s="270">
        <f t="shared" si="0"/>
        <v>37555</v>
      </c>
      <c r="C16" s="270">
        <v>37555</v>
      </c>
      <c r="D16" s="276"/>
      <c r="E16" s="276"/>
      <c r="F16" s="276"/>
      <c r="G16" s="276"/>
      <c r="H16" s="276"/>
      <c r="I16" s="276"/>
      <c r="J16" s="276"/>
      <c r="K16" s="276"/>
      <c r="L16" s="276"/>
      <c r="M16" s="276"/>
      <c r="N16" s="276"/>
    </row>
    <row r="17" ht="14.25" spans="1:14">
      <c r="A17" s="272" t="s">
        <v>2595</v>
      </c>
      <c r="B17" s="270">
        <f t="shared" si="0"/>
        <v>21730</v>
      </c>
      <c r="C17" s="270">
        <v>21730</v>
      </c>
      <c r="D17" s="276"/>
      <c r="E17" s="276"/>
      <c r="F17" s="276"/>
      <c r="G17" s="276"/>
      <c r="H17" s="276"/>
      <c r="I17" s="276"/>
      <c r="J17" s="276"/>
      <c r="K17" s="276"/>
      <c r="L17" s="276"/>
      <c r="M17" s="276"/>
      <c r="N17" s="276"/>
    </row>
    <row r="18" ht="14.25" spans="1:14">
      <c r="A18" s="272" t="s">
        <v>2596</v>
      </c>
      <c r="B18" s="270">
        <f t="shared" si="0"/>
        <v>636</v>
      </c>
      <c r="C18" s="270">
        <v>636</v>
      </c>
      <c r="D18" s="276"/>
      <c r="E18" s="276"/>
      <c r="F18" s="276"/>
      <c r="G18" s="276"/>
      <c r="H18" s="276"/>
      <c r="I18" s="276"/>
      <c r="J18" s="276"/>
      <c r="K18" s="276"/>
      <c r="L18" s="276"/>
      <c r="M18" s="276"/>
      <c r="N18" s="276"/>
    </row>
    <row r="19" ht="14.25" spans="1:14">
      <c r="A19" s="272" t="s">
        <v>2597</v>
      </c>
      <c r="B19" s="270">
        <f t="shared" si="0"/>
        <v>0</v>
      </c>
      <c r="C19" s="270"/>
      <c r="D19" s="276"/>
      <c r="E19" s="276"/>
      <c r="F19" s="276"/>
      <c r="G19" s="276"/>
      <c r="H19" s="276"/>
      <c r="I19" s="276"/>
      <c r="J19" s="276"/>
      <c r="K19" s="276"/>
      <c r="L19" s="276"/>
      <c r="M19" s="276"/>
      <c r="N19" s="276"/>
    </row>
    <row r="20" ht="14.25" spans="1:14">
      <c r="A20" s="272" t="s">
        <v>2598</v>
      </c>
      <c r="B20" s="270">
        <f t="shared" si="0"/>
        <v>0</v>
      </c>
      <c r="C20" s="270"/>
      <c r="D20" s="276"/>
      <c r="E20" s="276"/>
      <c r="F20" s="276"/>
      <c r="G20" s="276"/>
      <c r="H20" s="276"/>
      <c r="I20" s="276"/>
      <c r="J20" s="276"/>
      <c r="K20" s="276"/>
      <c r="L20" s="276"/>
      <c r="M20" s="276"/>
      <c r="N20" s="276"/>
    </row>
    <row r="21" ht="14.25" spans="1:14">
      <c r="A21" s="272" t="s">
        <v>2599</v>
      </c>
      <c r="B21" s="270">
        <f t="shared" si="0"/>
        <v>5000</v>
      </c>
      <c r="C21" s="270">
        <v>5000</v>
      </c>
      <c r="D21" s="276"/>
      <c r="E21" s="276"/>
      <c r="F21" s="276"/>
      <c r="G21" s="276"/>
      <c r="H21" s="276"/>
      <c r="I21" s="276"/>
      <c r="J21" s="276"/>
      <c r="K21" s="276"/>
      <c r="L21" s="276"/>
      <c r="M21" s="276"/>
      <c r="N21" s="276"/>
    </row>
    <row r="22" ht="14.25" spans="1:14">
      <c r="A22" s="272" t="s">
        <v>2600</v>
      </c>
      <c r="B22" s="270">
        <f t="shared" si="0"/>
        <v>4349</v>
      </c>
      <c r="C22" s="270">
        <v>4349</v>
      </c>
      <c r="D22" s="276"/>
      <c r="E22" s="276"/>
      <c r="F22" s="276"/>
      <c r="G22" s="276"/>
      <c r="H22" s="276"/>
      <c r="I22" s="276"/>
      <c r="J22" s="276"/>
      <c r="K22" s="276"/>
      <c r="L22" s="276"/>
      <c r="M22" s="276"/>
      <c r="N22" s="276"/>
    </row>
    <row r="23" ht="14.25" spans="1:14">
      <c r="A23" s="272" t="s">
        <v>2601</v>
      </c>
      <c r="B23" s="270">
        <f t="shared" si="0"/>
        <v>11565</v>
      </c>
      <c r="C23" s="270">
        <v>11565</v>
      </c>
      <c r="D23" s="276"/>
      <c r="E23" s="276"/>
      <c r="F23" s="276"/>
      <c r="G23" s="276"/>
      <c r="H23" s="276"/>
      <c r="I23" s="276"/>
      <c r="J23" s="276"/>
      <c r="K23" s="276"/>
      <c r="L23" s="276"/>
      <c r="M23" s="276"/>
      <c r="N23" s="276"/>
    </row>
    <row r="24" ht="14.25" spans="1:14">
      <c r="A24" s="272" t="s">
        <v>2602</v>
      </c>
      <c r="B24" s="270">
        <f t="shared" si="0"/>
        <v>0</v>
      </c>
      <c r="C24" s="270"/>
      <c r="D24" s="276"/>
      <c r="E24" s="276"/>
      <c r="F24" s="276"/>
      <c r="G24" s="276"/>
      <c r="H24" s="276"/>
      <c r="I24" s="276"/>
      <c r="J24" s="276"/>
      <c r="K24" s="276"/>
      <c r="L24" s="276"/>
      <c r="M24" s="276"/>
      <c r="N24" s="276"/>
    </row>
    <row r="25" ht="14.25" spans="1:14">
      <c r="A25" s="272" t="s">
        <v>2603</v>
      </c>
      <c r="B25" s="270">
        <f t="shared" si="0"/>
        <v>6728</v>
      </c>
      <c r="C25" s="270">
        <v>6728</v>
      </c>
      <c r="D25" s="276"/>
      <c r="E25" s="276"/>
      <c r="F25" s="276"/>
      <c r="G25" s="276"/>
      <c r="H25" s="276"/>
      <c r="I25" s="276"/>
      <c r="J25" s="276"/>
      <c r="K25" s="276"/>
      <c r="L25" s="276"/>
      <c r="M25" s="276"/>
      <c r="N25" s="276"/>
    </row>
    <row r="26" ht="14.25" spans="1:14">
      <c r="A26" s="272" t="s">
        <v>2604</v>
      </c>
      <c r="B26" s="270">
        <f t="shared" si="0"/>
        <v>0</v>
      </c>
      <c r="C26" s="270"/>
      <c r="D26" s="276"/>
      <c r="E26" s="276"/>
      <c r="F26" s="276"/>
      <c r="G26" s="276"/>
      <c r="H26" s="276"/>
      <c r="I26" s="276"/>
      <c r="J26" s="276"/>
      <c r="K26" s="276"/>
      <c r="L26" s="276"/>
      <c r="M26" s="276"/>
      <c r="N26" s="276"/>
    </row>
    <row r="27" ht="14.25" spans="1:14">
      <c r="A27" s="272" t="s">
        <v>2497</v>
      </c>
      <c r="B27" s="270">
        <f t="shared" si="0"/>
        <v>8008</v>
      </c>
      <c r="C27" s="270">
        <v>8008</v>
      </c>
      <c r="D27" s="276"/>
      <c r="E27" s="276"/>
      <c r="F27" s="276"/>
      <c r="G27" s="276"/>
      <c r="H27" s="276"/>
      <c r="I27" s="276"/>
      <c r="J27" s="276"/>
      <c r="K27" s="276"/>
      <c r="L27" s="276"/>
      <c r="M27" s="276"/>
      <c r="N27" s="276"/>
    </row>
    <row r="28" ht="14.25" spans="1:14">
      <c r="A28" s="272" t="s">
        <v>2605</v>
      </c>
      <c r="B28" s="270">
        <f t="shared" si="0"/>
        <v>0</v>
      </c>
      <c r="C28" s="270"/>
      <c r="D28" s="276"/>
      <c r="E28" s="276"/>
      <c r="F28" s="276"/>
      <c r="G28" s="276"/>
      <c r="H28" s="276"/>
      <c r="I28" s="276"/>
      <c r="J28" s="276"/>
      <c r="K28" s="276"/>
      <c r="L28" s="276"/>
      <c r="M28" s="276"/>
      <c r="N28" s="276"/>
    </row>
    <row r="29" ht="14.25" spans="1:14">
      <c r="A29" s="272" t="s">
        <v>2606</v>
      </c>
      <c r="B29" s="270">
        <f t="shared" si="0"/>
        <v>0</v>
      </c>
      <c r="C29" s="270"/>
      <c r="D29" s="276"/>
      <c r="E29" s="276"/>
      <c r="F29" s="276"/>
      <c r="G29" s="276"/>
      <c r="H29" s="276"/>
      <c r="I29" s="276"/>
      <c r="J29" s="276"/>
      <c r="K29" s="276"/>
      <c r="L29" s="276"/>
      <c r="M29" s="276"/>
      <c r="N29" s="276"/>
    </row>
    <row r="30" ht="14.25" spans="1:14">
      <c r="A30" s="272" t="s">
        <v>2607</v>
      </c>
      <c r="B30" s="270">
        <f t="shared" si="0"/>
        <v>0</v>
      </c>
      <c r="C30" s="270"/>
      <c r="D30" s="276"/>
      <c r="E30" s="276"/>
      <c r="F30" s="276"/>
      <c r="G30" s="276"/>
      <c r="H30" s="276"/>
      <c r="I30" s="276"/>
      <c r="J30" s="276"/>
      <c r="K30" s="276"/>
      <c r="L30" s="276"/>
      <c r="M30" s="276"/>
      <c r="N30" s="276"/>
    </row>
    <row r="31" ht="14.25" spans="1:14">
      <c r="A31" s="272" t="s">
        <v>2608</v>
      </c>
      <c r="B31" s="270">
        <f t="shared" si="0"/>
        <v>1026</v>
      </c>
      <c r="C31" s="270">
        <v>1026</v>
      </c>
      <c r="D31" s="276"/>
      <c r="E31" s="276"/>
      <c r="F31" s="276"/>
      <c r="G31" s="276"/>
      <c r="H31" s="276"/>
      <c r="I31" s="276"/>
      <c r="J31" s="276"/>
      <c r="K31" s="276"/>
      <c r="L31" s="276"/>
      <c r="M31" s="276"/>
      <c r="N31" s="276"/>
    </row>
    <row r="32" ht="14.25" spans="1:14">
      <c r="A32" s="272" t="s">
        <v>2609</v>
      </c>
      <c r="B32" s="270">
        <f t="shared" si="0"/>
        <v>12869</v>
      </c>
      <c r="C32" s="270">
        <v>12869</v>
      </c>
      <c r="D32" s="276"/>
      <c r="E32" s="276"/>
      <c r="F32" s="276"/>
      <c r="G32" s="276"/>
      <c r="H32" s="276"/>
      <c r="I32" s="276"/>
      <c r="J32" s="276"/>
      <c r="K32" s="276"/>
      <c r="L32" s="276"/>
      <c r="M32" s="276"/>
      <c r="N32" s="276"/>
    </row>
    <row r="33" ht="14.25" spans="1:14">
      <c r="A33" s="272" t="s">
        <v>2610</v>
      </c>
      <c r="B33" s="270">
        <f t="shared" si="0"/>
        <v>0</v>
      </c>
      <c r="C33" s="270"/>
      <c r="D33" s="276"/>
      <c r="E33" s="276"/>
      <c r="F33" s="276"/>
      <c r="G33" s="276"/>
      <c r="H33" s="276"/>
      <c r="I33" s="276"/>
      <c r="J33" s="276"/>
      <c r="K33" s="276"/>
      <c r="L33" s="276"/>
      <c r="M33" s="276"/>
      <c r="N33" s="276"/>
    </row>
    <row r="34" ht="14.25" spans="1:14">
      <c r="A34" s="272" t="s">
        <v>2611</v>
      </c>
      <c r="B34" s="270">
        <f t="shared" si="0"/>
        <v>150</v>
      </c>
      <c r="C34" s="270">
        <v>150</v>
      </c>
      <c r="D34" s="276"/>
      <c r="E34" s="276"/>
      <c r="F34" s="276"/>
      <c r="G34" s="276"/>
      <c r="H34" s="276"/>
      <c r="I34" s="276"/>
      <c r="J34" s="276"/>
      <c r="K34" s="276"/>
      <c r="L34" s="276"/>
      <c r="M34" s="276"/>
      <c r="N34" s="276"/>
    </row>
    <row r="35" ht="14.25" spans="1:14">
      <c r="A35" s="272" t="s">
        <v>2612</v>
      </c>
      <c r="B35" s="270">
        <f t="shared" si="0"/>
        <v>10825</v>
      </c>
      <c r="C35" s="270">
        <v>10825</v>
      </c>
      <c r="D35" s="276"/>
      <c r="E35" s="276"/>
      <c r="F35" s="276"/>
      <c r="G35" s="276"/>
      <c r="H35" s="276"/>
      <c r="I35" s="276"/>
      <c r="J35" s="276"/>
      <c r="K35" s="276"/>
      <c r="L35" s="276"/>
      <c r="M35" s="276"/>
      <c r="N35" s="276"/>
    </row>
    <row r="36" ht="14.25" spans="1:14">
      <c r="A36" s="272" t="s">
        <v>2613</v>
      </c>
      <c r="B36" s="270">
        <f t="shared" si="0"/>
        <v>2608</v>
      </c>
      <c r="C36" s="270">
        <v>2608</v>
      </c>
      <c r="D36" s="276"/>
      <c r="E36" s="276"/>
      <c r="F36" s="276"/>
      <c r="G36" s="276"/>
      <c r="H36" s="276"/>
      <c r="I36" s="276"/>
      <c r="J36" s="276"/>
      <c r="K36" s="276"/>
      <c r="L36" s="276"/>
      <c r="M36" s="276"/>
      <c r="N36" s="276"/>
    </row>
    <row r="37" ht="14.25" spans="1:14">
      <c r="A37" s="272" t="s">
        <v>2614</v>
      </c>
      <c r="B37" s="270">
        <f t="shared" si="0"/>
        <v>1850</v>
      </c>
      <c r="C37" s="270">
        <v>1850</v>
      </c>
      <c r="D37" s="276"/>
      <c r="E37" s="276"/>
      <c r="F37" s="276"/>
      <c r="G37" s="276"/>
      <c r="H37" s="276"/>
      <c r="I37" s="276"/>
      <c r="J37" s="276"/>
      <c r="K37" s="276"/>
      <c r="L37" s="276"/>
      <c r="M37" s="276"/>
      <c r="N37" s="276"/>
    </row>
    <row r="38" ht="14.25" spans="1:14">
      <c r="A38" s="272" t="s">
        <v>2615</v>
      </c>
      <c r="B38" s="270">
        <f t="shared" si="0"/>
        <v>0</v>
      </c>
      <c r="C38" s="270"/>
      <c r="D38" s="276"/>
      <c r="E38" s="276"/>
      <c r="F38" s="276"/>
      <c r="G38" s="276"/>
      <c r="H38" s="276"/>
      <c r="I38" s="276"/>
      <c r="J38" s="276"/>
      <c r="K38" s="276"/>
      <c r="L38" s="276"/>
      <c r="M38" s="276"/>
      <c r="N38" s="276"/>
    </row>
    <row r="39" ht="14.25" spans="1:14">
      <c r="A39" s="272" t="s">
        <v>2616</v>
      </c>
      <c r="B39" s="270">
        <f t="shared" si="0"/>
        <v>5553</v>
      </c>
      <c r="C39" s="270">
        <v>5553</v>
      </c>
      <c r="D39" s="276"/>
      <c r="E39" s="276"/>
      <c r="F39" s="276"/>
      <c r="G39" s="276"/>
      <c r="H39" s="276"/>
      <c r="I39" s="276"/>
      <c r="J39" s="276"/>
      <c r="K39" s="276"/>
      <c r="L39" s="276"/>
      <c r="M39" s="276"/>
      <c r="N39" s="276"/>
    </row>
    <row r="40" ht="14.25" spans="1:14">
      <c r="A40" s="272" t="s">
        <v>2617</v>
      </c>
      <c r="B40" s="270">
        <f t="shared" ref="B40:B71" si="1">C40</f>
        <v>0</v>
      </c>
      <c r="C40" s="270"/>
      <c r="D40" s="276"/>
      <c r="E40" s="276"/>
      <c r="F40" s="276"/>
      <c r="G40" s="276"/>
      <c r="H40" s="276"/>
      <c r="I40" s="276"/>
      <c r="J40" s="276"/>
      <c r="K40" s="276"/>
      <c r="L40" s="276"/>
      <c r="M40" s="276"/>
      <c r="N40" s="276"/>
    </row>
    <row r="41" ht="14.25" spans="1:14">
      <c r="A41" s="272" t="s">
        <v>2618</v>
      </c>
      <c r="B41" s="270">
        <f t="shared" si="1"/>
        <v>0</v>
      </c>
      <c r="C41" s="270"/>
      <c r="D41" s="276"/>
      <c r="E41" s="276"/>
      <c r="F41" s="276"/>
      <c r="G41" s="276"/>
      <c r="H41" s="276"/>
      <c r="I41" s="276"/>
      <c r="J41" s="276"/>
      <c r="K41" s="276"/>
      <c r="L41" s="276"/>
      <c r="M41" s="276"/>
      <c r="N41" s="276"/>
    </row>
    <row r="42" ht="14.25" spans="1:14">
      <c r="A42" s="272" t="s">
        <v>2619</v>
      </c>
      <c r="B42" s="270">
        <f t="shared" si="1"/>
        <v>0</v>
      </c>
      <c r="C42" s="270"/>
      <c r="D42" s="276"/>
      <c r="E42" s="276"/>
      <c r="F42" s="276"/>
      <c r="G42" s="276"/>
      <c r="H42" s="276"/>
      <c r="I42" s="276"/>
      <c r="J42" s="276"/>
      <c r="K42" s="276"/>
      <c r="L42" s="276"/>
      <c r="M42" s="276"/>
      <c r="N42" s="276"/>
    </row>
    <row r="43" ht="14.25" spans="1:14">
      <c r="A43" s="272" t="s">
        <v>2620</v>
      </c>
      <c r="B43" s="270">
        <f t="shared" si="1"/>
        <v>0</v>
      </c>
      <c r="C43" s="270"/>
      <c r="D43" s="276"/>
      <c r="E43" s="276"/>
      <c r="F43" s="276"/>
      <c r="G43" s="276"/>
      <c r="H43" s="276"/>
      <c r="I43" s="276"/>
      <c r="J43" s="276"/>
      <c r="K43" s="276"/>
      <c r="L43" s="276"/>
      <c r="M43" s="276"/>
      <c r="N43" s="276"/>
    </row>
    <row r="44" ht="14.25" spans="1:14">
      <c r="A44" s="272" t="s">
        <v>2621</v>
      </c>
      <c r="B44" s="270">
        <f t="shared" si="1"/>
        <v>0</v>
      </c>
      <c r="C44" s="270"/>
      <c r="D44" s="276"/>
      <c r="E44" s="276"/>
      <c r="F44" s="276"/>
      <c r="G44" s="276"/>
      <c r="H44" s="276"/>
      <c r="I44" s="276"/>
      <c r="J44" s="276"/>
      <c r="K44" s="276"/>
      <c r="L44" s="276"/>
      <c r="M44" s="276"/>
      <c r="N44" s="276"/>
    </row>
    <row r="45" ht="14.25" spans="1:14">
      <c r="A45" s="272" t="s">
        <v>2622</v>
      </c>
      <c r="B45" s="270">
        <f t="shared" si="1"/>
        <v>541</v>
      </c>
      <c r="C45" s="270">
        <v>541</v>
      </c>
      <c r="D45" s="276"/>
      <c r="E45" s="276"/>
      <c r="F45" s="276"/>
      <c r="G45" s="276"/>
      <c r="H45" s="276"/>
      <c r="I45" s="276"/>
      <c r="J45" s="276"/>
      <c r="K45" s="276"/>
      <c r="L45" s="276"/>
      <c r="M45" s="276"/>
      <c r="N45" s="276"/>
    </row>
    <row r="46" ht="14.25" spans="1:14">
      <c r="A46" s="272" t="s">
        <v>2623</v>
      </c>
      <c r="B46" s="270">
        <f t="shared" si="1"/>
        <v>0</v>
      </c>
      <c r="C46" s="270"/>
      <c r="D46" s="276"/>
      <c r="E46" s="276"/>
      <c r="F46" s="276"/>
      <c r="G46" s="276"/>
      <c r="H46" s="276"/>
      <c r="I46" s="276"/>
      <c r="J46" s="276"/>
      <c r="K46" s="276"/>
      <c r="L46" s="276"/>
      <c r="M46" s="276"/>
      <c r="N46" s="276"/>
    </row>
    <row r="47" ht="14.25" spans="1:14">
      <c r="A47" s="272" t="s">
        <v>2624</v>
      </c>
      <c r="B47" s="270">
        <f t="shared" si="1"/>
        <v>0</v>
      </c>
      <c r="C47" s="270"/>
      <c r="D47" s="276"/>
      <c r="E47" s="276"/>
      <c r="F47" s="276"/>
      <c r="G47" s="276"/>
      <c r="H47" s="276"/>
      <c r="I47" s="276"/>
      <c r="J47" s="276"/>
      <c r="K47" s="276"/>
      <c r="L47" s="276"/>
      <c r="M47" s="276"/>
      <c r="N47" s="276"/>
    </row>
    <row r="48" ht="14.25" spans="1:14">
      <c r="A48" s="272" t="s">
        <v>2625</v>
      </c>
      <c r="B48" s="270">
        <f t="shared" si="1"/>
        <v>0</v>
      </c>
      <c r="C48" s="270"/>
      <c r="D48" s="276"/>
      <c r="E48" s="276"/>
      <c r="F48" s="276"/>
      <c r="G48" s="276"/>
      <c r="H48" s="276"/>
      <c r="I48" s="276"/>
      <c r="J48" s="276"/>
      <c r="K48" s="276"/>
      <c r="L48" s="276"/>
      <c r="M48" s="276"/>
      <c r="N48" s="276"/>
    </row>
    <row r="49" ht="14.25" spans="1:14">
      <c r="A49" s="277" t="s">
        <v>2626</v>
      </c>
      <c r="B49" s="270">
        <f t="shared" si="1"/>
        <v>0</v>
      </c>
      <c r="C49" s="270"/>
      <c r="D49" s="276"/>
      <c r="E49" s="276"/>
      <c r="F49" s="276"/>
      <c r="G49" s="276"/>
      <c r="H49" s="276"/>
      <c r="I49" s="276"/>
      <c r="J49" s="276"/>
      <c r="K49" s="276"/>
      <c r="L49" s="276"/>
      <c r="M49" s="276"/>
      <c r="N49" s="276"/>
    </row>
    <row r="50" ht="14.25" spans="1:14">
      <c r="A50" s="277" t="s">
        <v>2627</v>
      </c>
      <c r="B50" s="270">
        <f t="shared" si="1"/>
        <v>0</v>
      </c>
      <c r="C50" s="270"/>
      <c r="D50" s="276"/>
      <c r="E50" s="276"/>
      <c r="F50" s="276"/>
      <c r="G50" s="276"/>
      <c r="H50" s="276"/>
      <c r="I50" s="276"/>
      <c r="J50" s="276"/>
      <c r="K50" s="276"/>
      <c r="L50" s="276"/>
      <c r="M50" s="276"/>
      <c r="N50" s="276"/>
    </row>
    <row r="51" ht="14.25" spans="1:14">
      <c r="A51" s="277" t="s">
        <v>2628</v>
      </c>
      <c r="B51" s="270">
        <f t="shared" si="1"/>
        <v>0</v>
      </c>
      <c r="C51" s="270"/>
      <c r="D51" s="276"/>
      <c r="E51" s="276"/>
      <c r="F51" s="276"/>
      <c r="G51" s="276"/>
      <c r="H51" s="276"/>
      <c r="I51" s="276"/>
      <c r="J51" s="276"/>
      <c r="K51" s="276"/>
      <c r="L51" s="276"/>
      <c r="M51" s="276"/>
      <c r="N51" s="276"/>
    </row>
    <row r="52" ht="14.25" spans="1:14">
      <c r="A52" s="272" t="s">
        <v>2629</v>
      </c>
      <c r="B52" s="270">
        <f t="shared" si="1"/>
        <v>0</v>
      </c>
      <c r="C52" s="270"/>
      <c r="D52" s="276"/>
      <c r="E52" s="276"/>
      <c r="F52" s="276"/>
      <c r="G52" s="276"/>
      <c r="H52" s="276"/>
      <c r="I52" s="276"/>
      <c r="J52" s="285"/>
      <c r="K52" s="285"/>
      <c r="L52" s="285"/>
      <c r="M52" s="285"/>
      <c r="N52" s="285"/>
    </row>
    <row r="53" s="256" customFormat="1" ht="14.25" customHeight="1" spans="1:14">
      <c r="A53" s="278" t="s">
        <v>2630</v>
      </c>
      <c r="B53" s="270">
        <f t="shared" si="1"/>
        <v>576</v>
      </c>
      <c r="C53" s="268">
        <f>SUM(C54:C74)</f>
        <v>576</v>
      </c>
      <c r="D53" s="279"/>
      <c r="E53" s="279"/>
      <c r="F53" s="279"/>
      <c r="G53" s="279"/>
      <c r="H53" s="279"/>
      <c r="I53" s="279"/>
      <c r="J53" s="279"/>
      <c r="K53" s="279"/>
      <c r="L53" s="279"/>
      <c r="M53" s="279"/>
      <c r="N53" s="279"/>
    </row>
    <row r="54" s="256" customFormat="1" ht="14.25" customHeight="1" spans="1:14">
      <c r="A54" s="280" t="s">
        <v>2631</v>
      </c>
      <c r="B54" s="270">
        <f t="shared" si="1"/>
        <v>0</v>
      </c>
      <c r="C54" s="268"/>
      <c r="D54" s="281"/>
      <c r="E54" s="281"/>
      <c r="F54" s="281"/>
      <c r="G54" s="281"/>
      <c r="H54" s="281"/>
      <c r="I54" s="281"/>
      <c r="J54" s="281"/>
      <c r="K54" s="281"/>
      <c r="L54" s="281"/>
      <c r="M54" s="281"/>
      <c r="N54" s="281"/>
    </row>
    <row r="55" s="256" customFormat="1" ht="14.25" customHeight="1" spans="1:14">
      <c r="A55" s="280" t="s">
        <v>2632</v>
      </c>
      <c r="B55" s="270">
        <f t="shared" si="1"/>
        <v>0</v>
      </c>
      <c r="C55" s="268"/>
      <c r="D55" s="281"/>
      <c r="E55" s="281"/>
      <c r="F55" s="281"/>
      <c r="G55" s="281"/>
      <c r="H55" s="281"/>
      <c r="I55" s="281"/>
      <c r="J55" s="281"/>
      <c r="K55" s="281"/>
      <c r="L55" s="281"/>
      <c r="M55" s="281"/>
      <c r="N55" s="281"/>
    </row>
    <row r="56" s="256" customFormat="1" ht="14.25" customHeight="1" spans="1:14">
      <c r="A56" s="280" t="s">
        <v>2633</v>
      </c>
      <c r="B56" s="270">
        <f t="shared" si="1"/>
        <v>0</v>
      </c>
      <c r="C56" s="268"/>
      <c r="D56" s="281"/>
      <c r="E56" s="281"/>
      <c r="F56" s="281"/>
      <c r="G56" s="281"/>
      <c r="H56" s="281"/>
      <c r="I56" s="281"/>
      <c r="J56" s="281"/>
      <c r="K56" s="281"/>
      <c r="L56" s="281"/>
      <c r="M56" s="281"/>
      <c r="N56" s="281"/>
    </row>
    <row r="57" s="256" customFormat="1" ht="14.25" customHeight="1" spans="1:14">
      <c r="A57" s="280" t="s">
        <v>2634</v>
      </c>
      <c r="B57" s="270">
        <f t="shared" si="1"/>
        <v>0</v>
      </c>
      <c r="C57" s="268"/>
      <c r="D57" s="281"/>
      <c r="E57" s="281"/>
      <c r="F57" s="281"/>
      <c r="G57" s="281"/>
      <c r="H57" s="281"/>
      <c r="I57" s="281"/>
      <c r="J57" s="281"/>
      <c r="K57" s="281"/>
      <c r="L57" s="281"/>
      <c r="M57" s="281"/>
      <c r="N57" s="281"/>
    </row>
    <row r="58" s="256" customFormat="1" ht="14.25" customHeight="1" spans="1:14">
      <c r="A58" s="280" t="s">
        <v>2635</v>
      </c>
      <c r="B58" s="270">
        <f t="shared" si="1"/>
        <v>0</v>
      </c>
      <c r="C58" s="268"/>
      <c r="D58" s="281"/>
      <c r="E58" s="281"/>
      <c r="F58" s="281"/>
      <c r="G58" s="281"/>
      <c r="H58" s="281"/>
      <c r="I58" s="281"/>
      <c r="J58" s="281"/>
      <c r="K58" s="281"/>
      <c r="L58" s="281"/>
      <c r="M58" s="281"/>
      <c r="N58" s="281"/>
    </row>
    <row r="59" s="256" customFormat="1" ht="14.25" customHeight="1" spans="1:14">
      <c r="A59" s="280" t="s">
        <v>2636</v>
      </c>
      <c r="B59" s="270">
        <f t="shared" si="1"/>
        <v>0</v>
      </c>
      <c r="C59" s="268"/>
      <c r="D59" s="281"/>
      <c r="E59" s="281"/>
      <c r="F59" s="281"/>
      <c r="G59" s="281"/>
      <c r="H59" s="281"/>
      <c r="I59" s="281"/>
      <c r="J59" s="281"/>
      <c r="K59" s="281"/>
      <c r="L59" s="281"/>
      <c r="M59" s="281"/>
      <c r="N59" s="281"/>
    </row>
    <row r="60" s="256" customFormat="1" ht="14.25" customHeight="1" spans="1:14">
      <c r="A60" s="280" t="s">
        <v>2637</v>
      </c>
      <c r="B60" s="270">
        <f t="shared" si="1"/>
        <v>0</v>
      </c>
      <c r="C60" s="268"/>
      <c r="D60" s="281"/>
      <c r="E60" s="281"/>
      <c r="F60" s="281"/>
      <c r="G60" s="281"/>
      <c r="H60" s="281"/>
      <c r="I60" s="281"/>
      <c r="J60" s="281"/>
      <c r="K60" s="281"/>
      <c r="L60" s="281"/>
      <c r="M60" s="281"/>
      <c r="N60" s="281"/>
    </row>
    <row r="61" s="256" customFormat="1" ht="14.25" customHeight="1" spans="1:14">
      <c r="A61" s="280" t="s">
        <v>2638</v>
      </c>
      <c r="B61" s="270">
        <f t="shared" si="1"/>
        <v>241</v>
      </c>
      <c r="C61" s="268">
        <v>241</v>
      </c>
      <c r="D61" s="281"/>
      <c r="E61" s="281"/>
      <c r="F61" s="281"/>
      <c r="G61" s="281"/>
      <c r="H61" s="281"/>
      <c r="I61" s="281"/>
      <c r="J61" s="281"/>
      <c r="K61" s="281"/>
      <c r="L61" s="281"/>
      <c r="M61" s="281"/>
      <c r="N61" s="281"/>
    </row>
    <row r="62" s="256" customFormat="1" ht="14.25" customHeight="1" spans="1:14">
      <c r="A62" s="280" t="s">
        <v>2639</v>
      </c>
      <c r="B62" s="270">
        <f t="shared" si="1"/>
        <v>74</v>
      </c>
      <c r="C62" s="268">
        <v>74</v>
      </c>
      <c r="D62" s="281"/>
      <c r="E62" s="281"/>
      <c r="F62" s="281"/>
      <c r="G62" s="281"/>
      <c r="H62" s="281"/>
      <c r="I62" s="281"/>
      <c r="J62" s="281"/>
      <c r="K62" s="281"/>
      <c r="L62" s="281"/>
      <c r="M62" s="281"/>
      <c r="N62" s="281"/>
    </row>
    <row r="63" s="256" customFormat="1" ht="14.25" customHeight="1" spans="1:14">
      <c r="A63" s="280" t="s">
        <v>2640</v>
      </c>
      <c r="B63" s="270">
        <f t="shared" si="1"/>
        <v>0</v>
      </c>
      <c r="C63" s="268"/>
      <c r="D63" s="281"/>
      <c r="E63" s="281"/>
      <c r="F63" s="281"/>
      <c r="G63" s="281"/>
      <c r="H63" s="281"/>
      <c r="I63" s="281"/>
      <c r="J63" s="281"/>
      <c r="K63" s="281"/>
      <c r="L63" s="281"/>
      <c r="M63" s="281"/>
      <c r="N63" s="281"/>
    </row>
    <row r="64" s="256" customFormat="1" ht="14.25" customHeight="1" spans="1:14">
      <c r="A64" s="280" t="s">
        <v>2641</v>
      </c>
      <c r="B64" s="270">
        <f t="shared" si="1"/>
        <v>0</v>
      </c>
      <c r="C64" s="268"/>
      <c r="D64" s="281"/>
      <c r="E64" s="281"/>
      <c r="F64" s="281"/>
      <c r="G64" s="281"/>
      <c r="H64" s="281"/>
      <c r="I64" s="281"/>
      <c r="J64" s="281"/>
      <c r="K64" s="281"/>
      <c r="L64" s="281"/>
      <c r="M64" s="281"/>
      <c r="N64" s="281"/>
    </row>
    <row r="65" s="256" customFormat="1" ht="14.25" customHeight="1" spans="1:14">
      <c r="A65" s="280" t="s">
        <v>2642</v>
      </c>
      <c r="B65" s="270">
        <f t="shared" si="1"/>
        <v>261</v>
      </c>
      <c r="C65" s="268">
        <v>261</v>
      </c>
      <c r="D65" s="281"/>
      <c r="E65" s="281"/>
      <c r="F65" s="281"/>
      <c r="G65" s="281"/>
      <c r="H65" s="281"/>
      <c r="I65" s="281"/>
      <c r="J65" s="281"/>
      <c r="K65" s="281"/>
      <c r="L65" s="281"/>
      <c r="M65" s="281"/>
      <c r="N65" s="281"/>
    </row>
    <row r="66" s="256" customFormat="1" ht="14.25" customHeight="1" spans="1:14">
      <c r="A66" s="280" t="s">
        <v>2643</v>
      </c>
      <c r="B66" s="270">
        <f t="shared" si="1"/>
        <v>0</v>
      </c>
      <c r="C66" s="286"/>
      <c r="D66" s="281"/>
      <c r="E66" s="281"/>
      <c r="F66" s="281"/>
      <c r="G66" s="281"/>
      <c r="H66" s="281"/>
      <c r="I66" s="281"/>
      <c r="J66" s="281"/>
      <c r="K66" s="281"/>
      <c r="L66" s="281"/>
      <c r="M66" s="281"/>
      <c r="N66" s="281"/>
    </row>
    <row r="67" s="256" customFormat="1" ht="14.25" customHeight="1" spans="1:14">
      <c r="A67" s="280" t="s">
        <v>2644</v>
      </c>
      <c r="B67" s="270">
        <f t="shared" si="1"/>
        <v>0</v>
      </c>
      <c r="C67" s="286"/>
      <c r="D67" s="281"/>
      <c r="E67" s="281"/>
      <c r="F67" s="281"/>
      <c r="G67" s="281"/>
      <c r="H67" s="281"/>
      <c r="I67" s="281"/>
      <c r="J67" s="281"/>
      <c r="K67" s="281"/>
      <c r="L67" s="281"/>
      <c r="M67" s="281"/>
      <c r="N67" s="281"/>
    </row>
    <row r="68" s="256" customFormat="1" ht="14.25" customHeight="1" spans="1:14">
      <c r="A68" s="280" t="s">
        <v>2645</v>
      </c>
      <c r="B68" s="270">
        <f t="shared" si="1"/>
        <v>0</v>
      </c>
      <c r="C68" s="286"/>
      <c r="D68" s="281"/>
      <c r="E68" s="281"/>
      <c r="F68" s="281"/>
      <c r="G68" s="281"/>
      <c r="H68" s="281"/>
      <c r="I68" s="281"/>
      <c r="J68" s="281"/>
      <c r="K68" s="281"/>
      <c r="L68" s="281"/>
      <c r="M68" s="281"/>
      <c r="N68" s="281"/>
    </row>
    <row r="69" s="256" customFormat="1" ht="14.25" customHeight="1" spans="1:14">
      <c r="A69" s="280" t="s">
        <v>2646</v>
      </c>
      <c r="B69" s="270">
        <f t="shared" si="1"/>
        <v>0</v>
      </c>
      <c r="C69" s="286"/>
      <c r="D69" s="281"/>
      <c r="E69" s="281"/>
      <c r="F69" s="281"/>
      <c r="G69" s="281"/>
      <c r="H69" s="281"/>
      <c r="I69" s="281"/>
      <c r="J69" s="281"/>
      <c r="K69" s="281"/>
      <c r="L69" s="281"/>
      <c r="M69" s="281"/>
      <c r="N69" s="281"/>
    </row>
    <row r="70" s="256" customFormat="1" ht="14.25" customHeight="1" spans="1:14">
      <c r="A70" s="280" t="s">
        <v>2647</v>
      </c>
      <c r="B70" s="270">
        <f t="shared" si="1"/>
        <v>0</v>
      </c>
      <c r="C70" s="286"/>
      <c r="D70" s="281"/>
      <c r="E70" s="281"/>
      <c r="F70" s="281"/>
      <c r="G70" s="281"/>
      <c r="H70" s="281"/>
      <c r="I70" s="281"/>
      <c r="J70" s="281"/>
      <c r="K70" s="281"/>
      <c r="L70" s="281"/>
      <c r="M70" s="281"/>
      <c r="N70" s="281"/>
    </row>
    <row r="71" s="256" customFormat="1" ht="14.25" customHeight="1" spans="1:14">
      <c r="A71" s="280" t="s">
        <v>2648</v>
      </c>
      <c r="B71" s="270">
        <f t="shared" si="1"/>
        <v>0</v>
      </c>
      <c r="C71" s="286"/>
      <c r="D71" s="281"/>
      <c r="E71" s="281"/>
      <c r="F71" s="281"/>
      <c r="G71" s="281"/>
      <c r="H71" s="281"/>
      <c r="I71" s="281"/>
      <c r="J71" s="281"/>
      <c r="K71" s="281"/>
      <c r="L71" s="281"/>
      <c r="M71" s="281"/>
      <c r="N71" s="281"/>
    </row>
    <row r="72" s="256" customFormat="1" ht="14.25" customHeight="1" spans="1:14">
      <c r="A72" s="280" t="s">
        <v>2649</v>
      </c>
      <c r="B72" s="270">
        <f>C72</f>
        <v>0</v>
      </c>
      <c r="C72" s="286"/>
      <c r="D72" s="281"/>
      <c r="E72" s="281"/>
      <c r="F72" s="281"/>
      <c r="G72" s="281"/>
      <c r="H72" s="281"/>
      <c r="I72" s="281"/>
      <c r="J72" s="281"/>
      <c r="K72" s="281"/>
      <c r="L72" s="281"/>
      <c r="M72" s="281"/>
      <c r="N72" s="281"/>
    </row>
    <row r="73" s="256" customFormat="1" ht="14.25" customHeight="1" spans="1:14">
      <c r="A73" s="280" t="s">
        <v>2650</v>
      </c>
      <c r="B73" s="270">
        <f>C73</f>
        <v>0</v>
      </c>
      <c r="C73" s="286"/>
      <c r="D73" s="281"/>
      <c r="E73" s="281"/>
      <c r="F73" s="281"/>
      <c r="G73" s="281"/>
      <c r="H73" s="281"/>
      <c r="I73" s="281"/>
      <c r="J73" s="281"/>
      <c r="K73" s="281"/>
      <c r="L73" s="281"/>
      <c r="M73" s="281"/>
      <c r="N73" s="281"/>
    </row>
    <row r="74" s="256" customFormat="1" ht="14.25" customHeight="1" spans="1:14">
      <c r="A74" s="280" t="s">
        <v>2651</v>
      </c>
      <c r="B74" s="270">
        <f>C74</f>
        <v>0</v>
      </c>
      <c r="C74" s="286"/>
      <c r="D74" s="281"/>
      <c r="E74" s="281"/>
      <c r="F74" s="281"/>
      <c r="G74" s="281"/>
      <c r="H74" s="281"/>
      <c r="I74" s="281"/>
      <c r="J74" s="281"/>
      <c r="K74" s="281"/>
      <c r="L74" s="281"/>
      <c r="M74" s="281"/>
      <c r="N74" s="281"/>
    </row>
    <row r="75" spans="2:2">
      <c r="B75" s="287"/>
    </row>
    <row r="76" spans="2:2">
      <c r="B76" s="287"/>
    </row>
    <row r="77" spans="2:2">
      <c r="B77" s="287"/>
    </row>
    <row r="78" spans="2:2">
      <c r="B78" s="287"/>
    </row>
    <row r="79" spans="2:2">
      <c r="B79" s="287"/>
    </row>
    <row r="80" spans="2:2">
      <c r="B80" s="287"/>
    </row>
    <row r="81" spans="2:2">
      <c r="B81" s="287"/>
    </row>
    <row r="82" spans="2:2">
      <c r="B82" s="287"/>
    </row>
    <row r="83" spans="2:2">
      <c r="B83" s="287"/>
    </row>
    <row r="84" spans="2:2">
      <c r="B84" s="287"/>
    </row>
    <row r="85" spans="2:2">
      <c r="B85" s="287"/>
    </row>
    <row r="86" spans="2:2">
      <c r="B86" s="287"/>
    </row>
    <row r="87" spans="2:2">
      <c r="B87" s="287"/>
    </row>
    <row r="88" spans="2:2">
      <c r="B88" s="287"/>
    </row>
    <row r="89" spans="2:2">
      <c r="B89" s="287"/>
    </row>
    <row r="90" spans="2:2">
      <c r="B90" s="287"/>
    </row>
    <row r="91" spans="2:2">
      <c r="B91" s="287"/>
    </row>
    <row r="92" spans="2:2">
      <c r="B92" s="287"/>
    </row>
    <row r="93" spans="2:2">
      <c r="B93" s="287"/>
    </row>
    <row r="94" spans="2:2">
      <c r="B94" s="287"/>
    </row>
    <row r="95" spans="2:2">
      <c r="B95" s="287"/>
    </row>
    <row r="96" spans="2:2">
      <c r="B96" s="287"/>
    </row>
    <row r="97" spans="2:2">
      <c r="B97" s="287"/>
    </row>
    <row r="98" spans="2:2">
      <c r="B98" s="287"/>
    </row>
    <row r="99" spans="2:2">
      <c r="B99" s="287"/>
    </row>
    <row r="100" spans="2:2">
      <c r="B100" s="287"/>
    </row>
    <row r="101" spans="2:2">
      <c r="B101" s="287"/>
    </row>
    <row r="102" spans="2:2">
      <c r="B102" s="287"/>
    </row>
    <row r="103" spans="2:2">
      <c r="B103" s="287"/>
    </row>
    <row r="104" spans="2:2">
      <c r="B104" s="287"/>
    </row>
    <row r="105" spans="2:2">
      <c r="B105" s="287"/>
    </row>
    <row r="106" spans="2:2">
      <c r="B106" s="287"/>
    </row>
    <row r="107" spans="2:2">
      <c r="B107" s="287"/>
    </row>
    <row r="108" spans="2:2">
      <c r="B108" s="287"/>
    </row>
    <row r="109" spans="2:2">
      <c r="B109" s="287"/>
    </row>
    <row r="110" spans="2:2">
      <c r="B110" s="287"/>
    </row>
    <row r="111" spans="2:2">
      <c r="B111" s="287"/>
    </row>
    <row r="112" spans="2:2">
      <c r="B112" s="287"/>
    </row>
    <row r="113" spans="2:2">
      <c r="B113" s="287"/>
    </row>
    <row r="114" spans="2:2">
      <c r="B114" s="287"/>
    </row>
    <row r="115" spans="2:2">
      <c r="B115" s="287"/>
    </row>
    <row r="116" spans="2:2">
      <c r="B116" s="287"/>
    </row>
    <row r="117" spans="2:2">
      <c r="B117" s="287"/>
    </row>
    <row r="118" spans="2:2">
      <c r="B118" s="287"/>
    </row>
    <row r="119" spans="2:2">
      <c r="B119" s="287"/>
    </row>
    <row r="120" spans="2:2">
      <c r="B120" s="287"/>
    </row>
    <row r="121" spans="2:2">
      <c r="B121" s="287"/>
    </row>
    <row r="122" spans="2:2">
      <c r="B122" s="287"/>
    </row>
    <row r="123" spans="2:2">
      <c r="B123" s="287"/>
    </row>
    <row r="124" spans="2:2">
      <c r="B124" s="287"/>
    </row>
    <row r="125" spans="2:2">
      <c r="B125" s="287"/>
    </row>
    <row r="126" spans="2:2">
      <c r="B126" s="287"/>
    </row>
    <row r="127" spans="2:2">
      <c r="B127" s="287"/>
    </row>
    <row r="128" spans="2:2">
      <c r="B128" s="287"/>
    </row>
    <row r="129" spans="2:2">
      <c r="B129" s="287"/>
    </row>
    <row r="130" spans="2:2">
      <c r="B130" s="287"/>
    </row>
    <row r="131" spans="2:2">
      <c r="B131" s="287"/>
    </row>
    <row r="132" spans="2:2">
      <c r="B132" s="287"/>
    </row>
    <row r="133" spans="2:2">
      <c r="B133" s="287"/>
    </row>
    <row r="134" spans="2:2">
      <c r="B134" s="287"/>
    </row>
    <row r="135" spans="2:2">
      <c r="B135" s="287"/>
    </row>
    <row r="136" spans="2:2">
      <c r="B136" s="287"/>
    </row>
    <row r="137" spans="2:2">
      <c r="B137" s="287"/>
    </row>
    <row r="138" spans="2:2">
      <c r="B138" s="287"/>
    </row>
    <row r="139" spans="2:2">
      <c r="B139" s="287"/>
    </row>
    <row r="140" spans="2:2">
      <c r="B140" s="287"/>
    </row>
    <row r="141" spans="2:2">
      <c r="B141" s="287"/>
    </row>
    <row r="142" spans="2:2">
      <c r="B142" s="287"/>
    </row>
    <row r="143" spans="2:2">
      <c r="B143" s="287"/>
    </row>
    <row r="144" spans="2:2">
      <c r="B144" s="287"/>
    </row>
    <row r="145" spans="2:2">
      <c r="B145" s="287"/>
    </row>
    <row r="146" spans="2:2">
      <c r="B146" s="287"/>
    </row>
    <row r="147" spans="2:2">
      <c r="B147" s="287"/>
    </row>
    <row r="148" spans="2:2">
      <c r="B148" s="287"/>
    </row>
    <row r="149" spans="2:2">
      <c r="B149" s="287"/>
    </row>
    <row r="150" spans="2:2">
      <c r="B150" s="287"/>
    </row>
    <row r="151" spans="2:2">
      <c r="B151" s="287"/>
    </row>
    <row r="152" spans="2:2">
      <c r="B152" s="287"/>
    </row>
    <row r="153" spans="2:2">
      <c r="B153" s="287"/>
    </row>
    <row r="154" spans="2:2">
      <c r="B154" s="287"/>
    </row>
    <row r="155" spans="2:2">
      <c r="B155" s="287"/>
    </row>
    <row r="156" spans="2:2">
      <c r="B156" s="287"/>
    </row>
    <row r="157" spans="2:2">
      <c r="B157" s="287"/>
    </row>
    <row r="158" spans="2:2">
      <c r="B158" s="287"/>
    </row>
    <row r="159" spans="2:2">
      <c r="B159" s="287"/>
    </row>
    <row r="160" spans="2:2">
      <c r="B160" s="287"/>
    </row>
    <row r="161" spans="2:2">
      <c r="B161" s="287"/>
    </row>
    <row r="162" spans="2:2">
      <c r="B162" s="287"/>
    </row>
    <row r="163" spans="2:2">
      <c r="B163" s="287"/>
    </row>
    <row r="164" spans="2:2">
      <c r="B164" s="287"/>
    </row>
    <row r="165" spans="2:2">
      <c r="B165" s="287"/>
    </row>
    <row r="166" spans="2:2">
      <c r="B166" s="287"/>
    </row>
    <row r="167" spans="2:2">
      <c r="B167" s="287"/>
    </row>
    <row r="168" spans="2:2">
      <c r="B168" s="287"/>
    </row>
    <row r="169" spans="2:2">
      <c r="B169" s="287"/>
    </row>
    <row r="170" spans="2:2">
      <c r="B170" s="287"/>
    </row>
    <row r="171" spans="2:2">
      <c r="B171" s="287"/>
    </row>
    <row r="172" spans="2:2">
      <c r="B172" s="287"/>
    </row>
    <row r="173" spans="2:2">
      <c r="B173" s="287"/>
    </row>
    <row r="174" spans="2:2">
      <c r="B174" s="287"/>
    </row>
    <row r="175" spans="2:2">
      <c r="B175" s="287"/>
    </row>
    <row r="176" spans="2:2">
      <c r="B176" s="287"/>
    </row>
    <row r="177" spans="2:2">
      <c r="B177" s="287"/>
    </row>
    <row r="178" spans="2:2">
      <c r="B178" s="287"/>
    </row>
    <row r="179" spans="2:2">
      <c r="B179" s="287"/>
    </row>
    <row r="180" spans="2:2">
      <c r="B180" s="287"/>
    </row>
    <row r="181" spans="2:2">
      <c r="B181" s="287"/>
    </row>
    <row r="182" spans="2:2">
      <c r="B182" s="287"/>
    </row>
    <row r="183" spans="2:2">
      <c r="B183" s="287"/>
    </row>
    <row r="184" spans="2:2">
      <c r="B184" s="287"/>
    </row>
    <row r="185" spans="2:2">
      <c r="B185" s="287"/>
    </row>
    <row r="186" spans="2:2">
      <c r="B186" s="287"/>
    </row>
    <row r="187" spans="2:2">
      <c r="B187" s="287"/>
    </row>
    <row r="188" spans="2:2">
      <c r="B188" s="287"/>
    </row>
    <row r="189" spans="2:2">
      <c r="B189" s="287"/>
    </row>
    <row r="190" spans="2:2">
      <c r="B190" s="287"/>
    </row>
    <row r="191" spans="2:2">
      <c r="B191" s="287"/>
    </row>
    <row r="192" spans="2:2">
      <c r="B192" s="287"/>
    </row>
    <row r="193" spans="2:2">
      <c r="B193" s="287"/>
    </row>
    <row r="194" spans="2:2">
      <c r="B194" s="287"/>
    </row>
    <row r="195" spans="2:2">
      <c r="B195" s="287"/>
    </row>
    <row r="196" spans="2:2">
      <c r="B196" s="287"/>
    </row>
    <row r="197" spans="2:2">
      <c r="B197" s="287"/>
    </row>
    <row r="198" spans="2:2">
      <c r="B198" s="287"/>
    </row>
    <row r="199" spans="2:2">
      <c r="B199" s="287"/>
    </row>
    <row r="200" spans="2:2">
      <c r="B200" s="287"/>
    </row>
    <row r="201" spans="2:2">
      <c r="B201" s="287"/>
    </row>
    <row r="202" spans="2:2">
      <c r="B202" s="287"/>
    </row>
    <row r="203" spans="2:2">
      <c r="B203" s="287"/>
    </row>
    <row r="204" spans="2:2">
      <c r="B204" s="287"/>
    </row>
    <row r="205" spans="2:2">
      <c r="B205" s="287"/>
    </row>
    <row r="206" spans="2:2">
      <c r="B206" s="287"/>
    </row>
    <row r="207" spans="2:2">
      <c r="B207" s="287"/>
    </row>
    <row r="208" spans="2:2">
      <c r="B208" s="287"/>
    </row>
    <row r="209" spans="2:2">
      <c r="B209" s="287"/>
    </row>
    <row r="210" spans="2:2">
      <c r="B210" s="287"/>
    </row>
    <row r="211" spans="2:2">
      <c r="B211" s="287"/>
    </row>
    <row r="212" spans="2:2">
      <c r="B212" s="287"/>
    </row>
    <row r="213" spans="2:2">
      <c r="B213" s="287"/>
    </row>
    <row r="214" spans="2:2">
      <c r="B214" s="287"/>
    </row>
    <row r="215" spans="2:2">
      <c r="B215" s="287"/>
    </row>
    <row r="216" spans="2:2">
      <c r="B216" s="287"/>
    </row>
    <row r="217" spans="2:2">
      <c r="B217" s="287"/>
    </row>
    <row r="218" spans="2:2">
      <c r="B218" s="287"/>
    </row>
    <row r="219" spans="2:2">
      <c r="B219" s="287"/>
    </row>
    <row r="220" spans="2:2">
      <c r="B220" s="287"/>
    </row>
    <row r="221" spans="2:2">
      <c r="B221" s="287"/>
    </row>
    <row r="222" spans="2:2">
      <c r="B222" s="287"/>
    </row>
    <row r="223" spans="2:2">
      <c r="B223" s="287"/>
    </row>
    <row r="224" spans="2:2">
      <c r="B224" s="287"/>
    </row>
    <row r="225" spans="2:2">
      <c r="B225" s="287"/>
    </row>
    <row r="226" spans="2:2">
      <c r="B226" s="287"/>
    </row>
    <row r="227" spans="2:2">
      <c r="B227" s="287"/>
    </row>
    <row r="228" spans="2:2">
      <c r="B228" s="287"/>
    </row>
    <row r="229" spans="2:2">
      <c r="B229" s="287"/>
    </row>
    <row r="230" spans="2:2">
      <c r="B230" s="287"/>
    </row>
    <row r="231" spans="2:2">
      <c r="B231" s="287"/>
    </row>
    <row r="232" spans="2:2">
      <c r="B232" s="287"/>
    </row>
    <row r="233" spans="2:2">
      <c r="B233" s="287"/>
    </row>
    <row r="234" spans="2:2">
      <c r="B234" s="287"/>
    </row>
    <row r="235" spans="2:2">
      <c r="B235" s="287"/>
    </row>
    <row r="236" spans="2:2">
      <c r="B236" s="287"/>
    </row>
    <row r="237" spans="2:2">
      <c r="B237" s="287"/>
    </row>
    <row r="238" spans="2:2">
      <c r="B238" s="287"/>
    </row>
    <row r="239" spans="2:2">
      <c r="B239" s="287"/>
    </row>
    <row r="240" spans="2:2">
      <c r="B240" s="287"/>
    </row>
    <row r="241" spans="2:2">
      <c r="B241" s="287"/>
    </row>
    <row r="242" spans="2:2">
      <c r="B242" s="287"/>
    </row>
    <row r="243" spans="2:2">
      <c r="B243" s="287"/>
    </row>
    <row r="244" spans="2:2">
      <c r="B244" s="287"/>
    </row>
    <row r="245" spans="2:2">
      <c r="B245" s="287"/>
    </row>
    <row r="246" spans="2:2">
      <c r="B246" s="287"/>
    </row>
    <row r="247" spans="2:2">
      <c r="B247" s="287"/>
    </row>
    <row r="248" spans="2:2">
      <c r="B248" s="287"/>
    </row>
    <row r="249" spans="2:2">
      <c r="B249" s="287"/>
    </row>
    <row r="250" spans="2:2">
      <c r="B250" s="287"/>
    </row>
    <row r="251" spans="2:2">
      <c r="B251" s="287"/>
    </row>
    <row r="252" spans="2:2">
      <c r="B252" s="287"/>
    </row>
    <row r="253" spans="2:2">
      <c r="B253" s="287"/>
    </row>
    <row r="254" spans="2:2">
      <c r="B254" s="287"/>
    </row>
    <row r="255" spans="2:2">
      <c r="B255" s="287"/>
    </row>
    <row r="256" spans="2:2">
      <c r="B256" s="287"/>
    </row>
    <row r="257" spans="2:2">
      <c r="B257" s="287"/>
    </row>
    <row r="258" spans="2:2">
      <c r="B258" s="287"/>
    </row>
    <row r="259" spans="2:2">
      <c r="B259" s="287"/>
    </row>
    <row r="260" spans="2:2">
      <c r="B260" s="287"/>
    </row>
    <row r="261" spans="2:2">
      <c r="B261" s="287"/>
    </row>
    <row r="262" spans="2:2">
      <c r="B262" s="287"/>
    </row>
    <row r="263" spans="2:2">
      <c r="B263" s="287"/>
    </row>
    <row r="264" spans="2:2">
      <c r="B264" s="287"/>
    </row>
    <row r="265" spans="2:2">
      <c r="B265" s="287"/>
    </row>
    <row r="266" spans="2:2">
      <c r="B266" s="287"/>
    </row>
    <row r="267" spans="2:2">
      <c r="B267" s="287"/>
    </row>
    <row r="268" spans="2:2">
      <c r="B268" s="287"/>
    </row>
    <row r="269" spans="2:2">
      <c r="B269" s="287"/>
    </row>
    <row r="270" spans="2:2">
      <c r="B270" s="287"/>
    </row>
    <row r="271" spans="2:2">
      <c r="B271" s="287"/>
    </row>
    <row r="272" spans="2:2">
      <c r="B272" s="287"/>
    </row>
    <row r="273" spans="2:2">
      <c r="B273" s="287"/>
    </row>
    <row r="274" spans="2:2">
      <c r="B274" s="287"/>
    </row>
    <row r="275" spans="2:2">
      <c r="B275" s="287"/>
    </row>
    <row r="276" spans="2:2">
      <c r="B276" s="287"/>
    </row>
    <row r="277" spans="2:2">
      <c r="B277" s="287"/>
    </row>
    <row r="278" spans="2:2">
      <c r="B278" s="287"/>
    </row>
    <row r="279" spans="2:2">
      <c r="B279" s="287"/>
    </row>
    <row r="280" spans="2:2">
      <c r="B280" s="287"/>
    </row>
    <row r="281" spans="2:2">
      <c r="B281" s="287"/>
    </row>
    <row r="282" spans="2:2">
      <c r="B282" s="287"/>
    </row>
    <row r="283" spans="2:2">
      <c r="B283" s="287"/>
    </row>
    <row r="284" spans="2:2">
      <c r="B284" s="287"/>
    </row>
    <row r="285" spans="2:2">
      <c r="B285" s="287"/>
    </row>
    <row r="286" spans="2:2">
      <c r="B286" s="287"/>
    </row>
    <row r="287" spans="2:2">
      <c r="B287" s="287"/>
    </row>
    <row r="288" spans="2:2">
      <c r="B288" s="287"/>
    </row>
    <row r="289" spans="2:2">
      <c r="B289" s="287"/>
    </row>
    <row r="290" spans="2:2">
      <c r="B290" s="287"/>
    </row>
    <row r="291" spans="2:2">
      <c r="B291" s="287"/>
    </row>
    <row r="292" spans="2:2">
      <c r="B292" s="287"/>
    </row>
    <row r="293" spans="2:2">
      <c r="B293" s="287"/>
    </row>
    <row r="294" spans="2:2">
      <c r="B294" s="287"/>
    </row>
    <row r="295" spans="2:2">
      <c r="B295" s="287"/>
    </row>
    <row r="296" spans="2:2">
      <c r="B296" s="287"/>
    </row>
    <row r="297" spans="2:2">
      <c r="B297" s="287"/>
    </row>
    <row r="298" spans="2:2">
      <c r="B298" s="287"/>
    </row>
    <row r="299" spans="2:2">
      <c r="B299" s="287"/>
    </row>
    <row r="300" spans="2:2">
      <c r="B300" s="287"/>
    </row>
    <row r="301" spans="2:2">
      <c r="B301" s="287"/>
    </row>
    <row r="302" spans="2:2">
      <c r="B302" s="287"/>
    </row>
    <row r="303" spans="2:2">
      <c r="B303" s="287"/>
    </row>
    <row r="304" spans="2:2">
      <c r="B304" s="287"/>
    </row>
    <row r="305" spans="2:2">
      <c r="B305" s="287"/>
    </row>
    <row r="306" spans="2:2">
      <c r="B306" s="287"/>
    </row>
    <row r="307" spans="2:2">
      <c r="B307" s="287"/>
    </row>
    <row r="308" spans="2:2">
      <c r="B308" s="287"/>
    </row>
    <row r="309" spans="2:2">
      <c r="B309" s="287"/>
    </row>
    <row r="310" spans="2:2">
      <c r="B310" s="287"/>
    </row>
    <row r="311" spans="2:2">
      <c r="B311" s="287"/>
    </row>
    <row r="312" spans="2:2">
      <c r="B312" s="287"/>
    </row>
    <row r="313" spans="2:2">
      <c r="B313" s="287"/>
    </row>
    <row r="314" spans="2:2">
      <c r="B314" s="287"/>
    </row>
    <row r="315" spans="2:2">
      <c r="B315" s="287"/>
    </row>
    <row r="316" spans="2:2">
      <c r="B316" s="287"/>
    </row>
    <row r="317" spans="2:2">
      <c r="B317" s="287"/>
    </row>
    <row r="318" spans="2:2">
      <c r="B318" s="287"/>
    </row>
    <row r="319" spans="2:2">
      <c r="B319" s="287"/>
    </row>
    <row r="320" spans="2:2">
      <c r="B320" s="287"/>
    </row>
    <row r="321" spans="2:2">
      <c r="B321" s="287"/>
    </row>
    <row r="322" spans="2:2">
      <c r="B322" s="287"/>
    </row>
    <row r="323" spans="2:2">
      <c r="B323" s="287"/>
    </row>
    <row r="324" spans="2:2">
      <c r="B324" s="287"/>
    </row>
    <row r="325" spans="2:2">
      <c r="B325" s="287"/>
    </row>
    <row r="326" spans="2:2">
      <c r="B326" s="287"/>
    </row>
    <row r="327" spans="2:2">
      <c r="B327" s="287"/>
    </row>
    <row r="328" spans="2:2">
      <c r="B328" s="287"/>
    </row>
    <row r="329" spans="2:2">
      <c r="B329" s="287"/>
    </row>
    <row r="330" spans="2:2">
      <c r="B330" s="287"/>
    </row>
    <row r="331" spans="2:2">
      <c r="B331" s="287"/>
    </row>
    <row r="332" spans="2:2">
      <c r="B332" s="287"/>
    </row>
    <row r="333" spans="2:2">
      <c r="B333" s="287"/>
    </row>
    <row r="334" spans="2:2">
      <c r="B334" s="287"/>
    </row>
    <row r="335" spans="2:2">
      <c r="B335" s="287"/>
    </row>
    <row r="336" spans="2:2">
      <c r="B336" s="287"/>
    </row>
    <row r="337" spans="2:2">
      <c r="B337" s="287"/>
    </row>
    <row r="338" spans="2:2">
      <c r="B338" s="287"/>
    </row>
    <row r="339" spans="2:2">
      <c r="B339" s="287"/>
    </row>
    <row r="340" spans="2:2">
      <c r="B340" s="287"/>
    </row>
    <row r="341" spans="2:2">
      <c r="B341" s="287"/>
    </row>
    <row r="342" spans="2:2">
      <c r="B342" s="287"/>
    </row>
    <row r="343" spans="2:2">
      <c r="B343" s="287"/>
    </row>
    <row r="344" spans="2:2">
      <c r="B344" s="287"/>
    </row>
    <row r="345" spans="2:2">
      <c r="B345" s="287"/>
    </row>
    <row r="346" spans="2:2">
      <c r="B346" s="287"/>
    </row>
    <row r="347" spans="2:2">
      <c r="B347" s="287"/>
    </row>
    <row r="348" spans="2:2">
      <c r="B348" s="287"/>
    </row>
    <row r="349" spans="2:2">
      <c r="B349" s="287"/>
    </row>
    <row r="350" spans="2:2">
      <c r="B350" s="287"/>
    </row>
    <row r="351" spans="2:2">
      <c r="B351" s="287"/>
    </row>
    <row r="352" spans="2:2">
      <c r="B352" s="287"/>
    </row>
    <row r="353" spans="2:2">
      <c r="B353" s="287"/>
    </row>
    <row r="354" spans="2:2">
      <c r="B354" s="287"/>
    </row>
    <row r="355" spans="2:2">
      <c r="B355" s="287"/>
    </row>
    <row r="356" spans="2:2">
      <c r="B356" s="287"/>
    </row>
    <row r="357" spans="2:2">
      <c r="B357" s="287"/>
    </row>
    <row r="358" spans="2:2">
      <c r="B358" s="287"/>
    </row>
    <row r="359" spans="2:2">
      <c r="B359" s="287"/>
    </row>
    <row r="360" spans="2:2">
      <c r="B360" s="287"/>
    </row>
    <row r="361" spans="2:2">
      <c r="B361" s="287"/>
    </row>
    <row r="362" spans="2:2">
      <c r="B362" s="287"/>
    </row>
    <row r="363" spans="2:2">
      <c r="B363" s="287"/>
    </row>
    <row r="364" spans="2:2">
      <c r="B364" s="287"/>
    </row>
    <row r="365" spans="2:2">
      <c r="B365" s="287"/>
    </row>
    <row r="366" spans="2:2">
      <c r="B366" s="287"/>
    </row>
    <row r="367" spans="2:2">
      <c r="B367" s="287"/>
    </row>
    <row r="368" spans="2:2">
      <c r="B368" s="287"/>
    </row>
    <row r="369" spans="2:2">
      <c r="B369" s="287"/>
    </row>
    <row r="370" spans="2:2">
      <c r="B370" s="287"/>
    </row>
    <row r="371" spans="2:2">
      <c r="B371" s="287"/>
    </row>
    <row r="372" spans="2:2">
      <c r="B372" s="287"/>
    </row>
    <row r="373" spans="2:2">
      <c r="B373" s="287"/>
    </row>
    <row r="374" spans="2:2">
      <c r="B374" s="287"/>
    </row>
    <row r="375" spans="2:2">
      <c r="B375" s="287"/>
    </row>
    <row r="376" spans="2:2">
      <c r="B376" s="287"/>
    </row>
    <row r="377" spans="2:2">
      <c r="B377" s="287"/>
    </row>
    <row r="378" spans="2:2">
      <c r="B378" s="287"/>
    </row>
    <row r="379" spans="2:2">
      <c r="B379" s="287"/>
    </row>
    <row r="380" spans="2:2">
      <c r="B380" s="287"/>
    </row>
    <row r="381" spans="2:2">
      <c r="B381" s="287"/>
    </row>
    <row r="382" spans="2:2">
      <c r="B382" s="287"/>
    </row>
    <row r="383" spans="2:2">
      <c r="B383" s="287"/>
    </row>
    <row r="384" spans="2:2">
      <c r="B384" s="287"/>
    </row>
    <row r="385" spans="2:2">
      <c r="B385" s="287"/>
    </row>
    <row r="386" spans="2:2">
      <c r="B386" s="287"/>
    </row>
    <row r="387" spans="2:2">
      <c r="B387" s="287"/>
    </row>
    <row r="388" spans="2:2">
      <c r="B388" s="287"/>
    </row>
    <row r="389" spans="2:2">
      <c r="B389" s="287"/>
    </row>
    <row r="390" spans="2:2">
      <c r="B390" s="287"/>
    </row>
    <row r="391" spans="2:2">
      <c r="B391" s="287"/>
    </row>
    <row r="392" spans="2:2">
      <c r="B392" s="287"/>
    </row>
    <row r="393" spans="2:2">
      <c r="B393" s="287"/>
    </row>
    <row r="394" spans="2:2">
      <c r="B394" s="287"/>
    </row>
    <row r="395" spans="2:2">
      <c r="B395" s="287"/>
    </row>
    <row r="396" spans="2:2">
      <c r="B396" s="287"/>
    </row>
    <row r="397" spans="2:2">
      <c r="B397" s="287"/>
    </row>
    <row r="398" spans="2:2">
      <c r="B398" s="287"/>
    </row>
    <row r="399" spans="2:2">
      <c r="B399" s="287"/>
    </row>
    <row r="400" spans="2:2">
      <c r="B400" s="287"/>
    </row>
    <row r="401" spans="2:2">
      <c r="B401" s="287"/>
    </row>
    <row r="402" spans="2:2">
      <c r="B402" s="287"/>
    </row>
    <row r="403" spans="2:2">
      <c r="B403" s="287"/>
    </row>
    <row r="404" spans="2:2">
      <c r="B404" s="287"/>
    </row>
    <row r="405" spans="2:2">
      <c r="B405" s="287"/>
    </row>
    <row r="406" spans="2:2">
      <c r="B406" s="287"/>
    </row>
    <row r="407" spans="2:2">
      <c r="B407" s="287"/>
    </row>
    <row r="408" spans="2:2">
      <c r="B408" s="287"/>
    </row>
    <row r="409" spans="2:2">
      <c r="B409" s="287"/>
    </row>
    <row r="410" spans="2:2">
      <c r="B410" s="287"/>
    </row>
    <row r="411" spans="2:2">
      <c r="B411" s="287"/>
    </row>
    <row r="412" spans="2:2">
      <c r="B412" s="287"/>
    </row>
    <row r="413" spans="2:2">
      <c r="B413" s="287"/>
    </row>
    <row r="414" spans="2:2">
      <c r="B414" s="287"/>
    </row>
    <row r="415" spans="2:2">
      <c r="B415" s="287"/>
    </row>
    <row r="416" spans="2:2">
      <c r="B416" s="287"/>
    </row>
    <row r="417" spans="2:2">
      <c r="B417" s="287"/>
    </row>
    <row r="418" spans="2:2">
      <c r="B418" s="287"/>
    </row>
    <row r="419" spans="2:2">
      <c r="B419" s="287"/>
    </row>
    <row r="420" spans="2:2">
      <c r="B420" s="287"/>
    </row>
    <row r="421" spans="2:2">
      <c r="B421" s="287"/>
    </row>
    <row r="422" spans="2:2">
      <c r="B422" s="287"/>
    </row>
    <row r="423" spans="2:2">
      <c r="B423" s="287"/>
    </row>
    <row r="424" spans="2:2">
      <c r="B424" s="287"/>
    </row>
    <row r="425" spans="2:2">
      <c r="B425" s="287"/>
    </row>
    <row r="426" spans="2:2">
      <c r="B426" s="287"/>
    </row>
    <row r="427" spans="2:2">
      <c r="B427" s="287"/>
    </row>
    <row r="428" spans="2:2">
      <c r="B428" s="287"/>
    </row>
    <row r="429" spans="2:2">
      <c r="B429" s="287"/>
    </row>
    <row r="430" spans="2:2">
      <c r="B430" s="287"/>
    </row>
    <row r="431" spans="2:2">
      <c r="B431" s="287"/>
    </row>
    <row r="432" spans="2:2">
      <c r="B432" s="287"/>
    </row>
    <row r="433" spans="2:2">
      <c r="B433" s="287"/>
    </row>
    <row r="434" spans="2:2">
      <c r="B434" s="287"/>
    </row>
    <row r="435" spans="2:2">
      <c r="B435" s="287"/>
    </row>
    <row r="436" spans="2:2">
      <c r="B436" s="287"/>
    </row>
    <row r="437" spans="2:2">
      <c r="B437" s="287"/>
    </row>
    <row r="438" spans="2:2">
      <c r="B438" s="287"/>
    </row>
    <row r="439" spans="2:2">
      <c r="B439" s="287"/>
    </row>
    <row r="440" spans="2:2">
      <c r="B440" s="287"/>
    </row>
    <row r="441" spans="2:2">
      <c r="B441" s="287"/>
    </row>
    <row r="442" spans="2:2">
      <c r="B442" s="287"/>
    </row>
    <row r="443" spans="2:2">
      <c r="B443" s="287"/>
    </row>
    <row r="444" spans="2:2">
      <c r="B444" s="287"/>
    </row>
    <row r="445" spans="2:2">
      <c r="B445" s="287"/>
    </row>
    <row r="446" spans="2:2">
      <c r="B446" s="287"/>
    </row>
    <row r="447" spans="2:2">
      <c r="B447" s="287"/>
    </row>
    <row r="448" spans="2:2">
      <c r="B448" s="287"/>
    </row>
    <row r="449" spans="2:2">
      <c r="B449" s="287"/>
    </row>
    <row r="450" spans="2:2">
      <c r="B450" s="287"/>
    </row>
    <row r="451" spans="2:2">
      <c r="B451" s="287"/>
    </row>
    <row r="452" spans="2:2">
      <c r="B452" s="287"/>
    </row>
    <row r="453" spans="2:2">
      <c r="B453" s="287"/>
    </row>
    <row r="454" spans="2:2">
      <c r="B454" s="287"/>
    </row>
    <row r="455" spans="2:2">
      <c r="B455" s="287"/>
    </row>
    <row r="456" spans="2:2">
      <c r="B456" s="287"/>
    </row>
    <row r="457" spans="2:2">
      <c r="B457" s="287"/>
    </row>
    <row r="458" spans="2:2">
      <c r="B458" s="287"/>
    </row>
    <row r="459" spans="2:2">
      <c r="B459" s="287"/>
    </row>
    <row r="460" spans="2:2">
      <c r="B460" s="287"/>
    </row>
    <row r="461" spans="2:2">
      <c r="B461" s="287"/>
    </row>
    <row r="462" spans="2:2">
      <c r="B462" s="287"/>
    </row>
    <row r="463" spans="2:2">
      <c r="B463" s="287"/>
    </row>
    <row r="464" spans="2:2">
      <c r="B464" s="287"/>
    </row>
    <row r="465" spans="2:2">
      <c r="B465" s="287"/>
    </row>
    <row r="466" spans="2:2">
      <c r="B466" s="287"/>
    </row>
    <row r="467" spans="2:2">
      <c r="B467" s="287"/>
    </row>
    <row r="468" spans="2:2">
      <c r="B468" s="287"/>
    </row>
    <row r="469" spans="2:2">
      <c r="B469" s="287"/>
    </row>
    <row r="470" spans="2:2">
      <c r="B470" s="287"/>
    </row>
    <row r="471" spans="2:2">
      <c r="B471" s="287"/>
    </row>
    <row r="472" spans="2:2">
      <c r="B472" s="287"/>
    </row>
    <row r="473" spans="2:2">
      <c r="B473" s="287"/>
    </row>
    <row r="474" spans="2:2">
      <c r="B474" s="287"/>
    </row>
    <row r="475" spans="2:2">
      <c r="B475" s="287"/>
    </row>
    <row r="476" spans="2:2">
      <c r="B476" s="287"/>
    </row>
    <row r="477" spans="2:2">
      <c r="B477" s="287"/>
    </row>
    <row r="478" spans="2:2">
      <c r="B478" s="287"/>
    </row>
    <row r="479" spans="2:2">
      <c r="B479" s="287"/>
    </row>
    <row r="480" spans="2:2">
      <c r="B480" s="287"/>
    </row>
    <row r="481" spans="2:2">
      <c r="B481" s="287"/>
    </row>
    <row r="482" spans="2:2">
      <c r="B482" s="287"/>
    </row>
    <row r="483" spans="2:2">
      <c r="B483" s="287"/>
    </row>
    <row r="484" spans="2:2">
      <c r="B484" s="287"/>
    </row>
    <row r="485" spans="2:2">
      <c r="B485" s="287"/>
    </row>
    <row r="486" spans="2:2">
      <c r="B486" s="287"/>
    </row>
    <row r="487" spans="2:2">
      <c r="B487" s="287"/>
    </row>
    <row r="488" spans="2:2">
      <c r="B488" s="287"/>
    </row>
    <row r="489" spans="2:2">
      <c r="B489" s="287"/>
    </row>
    <row r="490" spans="2:2">
      <c r="B490" s="287"/>
    </row>
    <row r="491" spans="2:2">
      <c r="B491" s="287"/>
    </row>
    <row r="492" spans="2:2">
      <c r="B492" s="287"/>
    </row>
    <row r="493" spans="2:2">
      <c r="B493" s="287"/>
    </row>
    <row r="494" spans="2:2">
      <c r="B494" s="287"/>
    </row>
    <row r="495" spans="2:2">
      <c r="B495" s="287"/>
    </row>
    <row r="496" spans="2:2">
      <c r="B496" s="287"/>
    </row>
    <row r="497" spans="2:2">
      <c r="B497" s="287"/>
    </row>
    <row r="498" spans="2:2">
      <c r="B498" s="287"/>
    </row>
    <row r="499" spans="2:2">
      <c r="B499" s="287"/>
    </row>
    <row r="500" spans="2:2">
      <c r="B500" s="287"/>
    </row>
    <row r="501" spans="2:2">
      <c r="B501" s="287"/>
    </row>
    <row r="502" spans="2:2">
      <c r="B502" s="287"/>
    </row>
    <row r="503" spans="2:2">
      <c r="B503" s="287"/>
    </row>
    <row r="504" spans="2:2">
      <c r="B504" s="287"/>
    </row>
    <row r="505" spans="2:2">
      <c r="B505" s="287"/>
    </row>
    <row r="506" spans="2:2">
      <c r="B506" s="287"/>
    </row>
    <row r="507" spans="2:2">
      <c r="B507" s="287"/>
    </row>
    <row r="508" spans="2:2">
      <c r="B508" s="287"/>
    </row>
    <row r="509" spans="2:2">
      <c r="B509" s="287"/>
    </row>
    <row r="510" spans="2:2">
      <c r="B510" s="287"/>
    </row>
    <row r="511" spans="2:2">
      <c r="B511" s="287"/>
    </row>
    <row r="512" spans="2:2">
      <c r="B512" s="287"/>
    </row>
    <row r="513" spans="2:2">
      <c r="B513" s="287"/>
    </row>
    <row r="514" spans="2:2">
      <c r="B514" s="287"/>
    </row>
    <row r="515" spans="2:2">
      <c r="B515" s="287"/>
    </row>
    <row r="516" spans="2:2">
      <c r="B516" s="287"/>
    </row>
    <row r="517" spans="2:2">
      <c r="B517" s="287"/>
    </row>
    <row r="518" spans="2:2">
      <c r="B518" s="287"/>
    </row>
    <row r="519" spans="2:2">
      <c r="B519" s="287"/>
    </row>
    <row r="520" spans="2:2">
      <c r="B520" s="287"/>
    </row>
    <row r="521" spans="2:2">
      <c r="B521" s="287"/>
    </row>
    <row r="522" spans="2:2">
      <c r="B522" s="287"/>
    </row>
    <row r="523" spans="2:2">
      <c r="B523" s="287"/>
    </row>
    <row r="524" spans="2:2">
      <c r="B524" s="287"/>
    </row>
    <row r="525" spans="2:2">
      <c r="B525" s="287"/>
    </row>
    <row r="526" spans="2:2">
      <c r="B526" s="287"/>
    </row>
    <row r="527" spans="2:2">
      <c r="B527" s="287"/>
    </row>
    <row r="528" spans="2:2">
      <c r="B528" s="287"/>
    </row>
    <row r="529" spans="2:2">
      <c r="B529" s="287"/>
    </row>
    <row r="530" spans="2:2">
      <c r="B530" s="287"/>
    </row>
    <row r="531" spans="2:2">
      <c r="B531" s="287"/>
    </row>
    <row r="532" spans="2:2">
      <c r="B532" s="287"/>
    </row>
    <row r="533" spans="2:2">
      <c r="B533" s="287"/>
    </row>
    <row r="534" spans="2:2">
      <c r="B534" s="287"/>
    </row>
    <row r="535" spans="2:2">
      <c r="B535" s="287"/>
    </row>
    <row r="536" spans="2:2">
      <c r="B536" s="287"/>
    </row>
    <row r="537" spans="2:2">
      <c r="B537" s="287"/>
    </row>
    <row r="538" spans="2:2">
      <c r="B538" s="287"/>
    </row>
    <row r="539" spans="2:2">
      <c r="B539" s="287"/>
    </row>
    <row r="540" spans="2:2">
      <c r="B540" s="287"/>
    </row>
    <row r="541" spans="2:2">
      <c r="B541" s="287"/>
    </row>
    <row r="542" spans="2:2">
      <c r="B542" s="287"/>
    </row>
    <row r="543" spans="2:2">
      <c r="B543" s="287"/>
    </row>
    <row r="544" spans="2:2">
      <c r="B544" s="287"/>
    </row>
    <row r="545" spans="2:2">
      <c r="B545" s="287"/>
    </row>
    <row r="546" spans="2:2">
      <c r="B546" s="287"/>
    </row>
    <row r="547" spans="2:2">
      <c r="B547" s="287"/>
    </row>
    <row r="548" spans="2:2">
      <c r="B548" s="287"/>
    </row>
    <row r="549" spans="2:2">
      <c r="B549" s="287"/>
    </row>
    <row r="550" spans="2:2">
      <c r="B550" s="287"/>
    </row>
    <row r="551" spans="2:2">
      <c r="B551" s="287"/>
    </row>
    <row r="552" spans="2:2">
      <c r="B552" s="287"/>
    </row>
    <row r="553" spans="2:2">
      <c r="B553" s="287"/>
    </row>
    <row r="554" spans="2:2">
      <c r="B554" s="287"/>
    </row>
    <row r="555" spans="2:2">
      <c r="B555" s="287"/>
    </row>
    <row r="556" spans="2:2">
      <c r="B556" s="287"/>
    </row>
    <row r="557" spans="2:2">
      <c r="B557" s="287"/>
    </row>
    <row r="558" spans="2:2">
      <c r="B558" s="287"/>
    </row>
    <row r="559" spans="2:2">
      <c r="B559" s="287"/>
    </row>
    <row r="560" spans="2:2">
      <c r="B560" s="287"/>
    </row>
    <row r="561" spans="2:2">
      <c r="B561" s="287"/>
    </row>
    <row r="562" spans="2:2">
      <c r="B562" s="287"/>
    </row>
    <row r="563" spans="2:2">
      <c r="B563" s="287"/>
    </row>
    <row r="564" spans="2:2">
      <c r="B564" s="287"/>
    </row>
    <row r="565" spans="2:2">
      <c r="B565" s="287"/>
    </row>
    <row r="566" spans="2:2">
      <c r="B566" s="287"/>
    </row>
    <row r="567" spans="2:2">
      <c r="B567" s="287"/>
    </row>
    <row r="568" spans="2:2">
      <c r="B568" s="287"/>
    </row>
    <row r="569" spans="2:2">
      <c r="B569" s="287"/>
    </row>
    <row r="570" spans="2:2">
      <c r="B570" s="287"/>
    </row>
    <row r="571" spans="2:2">
      <c r="B571" s="287"/>
    </row>
    <row r="572" spans="2:2">
      <c r="B572" s="287"/>
    </row>
    <row r="573" spans="2:2">
      <c r="B573" s="287"/>
    </row>
    <row r="574" spans="2:2">
      <c r="B574" s="287"/>
    </row>
    <row r="575" spans="2:2">
      <c r="B575" s="287"/>
    </row>
    <row r="576" spans="2:2">
      <c r="B576" s="287"/>
    </row>
    <row r="577" spans="2:2">
      <c r="B577" s="287"/>
    </row>
    <row r="578" spans="2:2">
      <c r="B578" s="287"/>
    </row>
    <row r="579" spans="2:2">
      <c r="B579" s="287"/>
    </row>
    <row r="580" spans="2:2">
      <c r="B580" s="287"/>
    </row>
    <row r="581" spans="2:2">
      <c r="B581" s="287"/>
    </row>
    <row r="582" spans="2:2">
      <c r="B582" s="287"/>
    </row>
    <row r="583" spans="2:2">
      <c r="B583" s="287"/>
    </row>
    <row r="584" spans="2:2">
      <c r="B584" s="287"/>
    </row>
    <row r="585" spans="2:2">
      <c r="B585" s="287"/>
    </row>
    <row r="586" spans="2:2">
      <c r="B586" s="287"/>
    </row>
    <row r="587" spans="2:2">
      <c r="B587" s="287"/>
    </row>
    <row r="588" spans="2:2">
      <c r="B588" s="287"/>
    </row>
    <row r="589" spans="2:2">
      <c r="B589" s="287"/>
    </row>
    <row r="590" spans="2:2">
      <c r="B590" s="287"/>
    </row>
    <row r="591" spans="2:2">
      <c r="B591" s="287"/>
    </row>
    <row r="592" spans="2:2">
      <c r="B592" s="287"/>
    </row>
    <row r="593" spans="2:2">
      <c r="B593" s="287"/>
    </row>
    <row r="594" spans="2:2">
      <c r="B594" s="287"/>
    </row>
    <row r="595" spans="2:2">
      <c r="B595" s="287"/>
    </row>
    <row r="596" spans="2:2">
      <c r="B596" s="287"/>
    </row>
    <row r="597" spans="2:2">
      <c r="B597" s="287"/>
    </row>
    <row r="598" spans="2:2">
      <c r="B598" s="287"/>
    </row>
    <row r="599" spans="2:2">
      <c r="B599" s="287"/>
    </row>
    <row r="600" spans="2:2">
      <c r="B600" s="287"/>
    </row>
    <row r="601" spans="2:2">
      <c r="B601" s="287"/>
    </row>
    <row r="602" spans="2:2">
      <c r="B602" s="287"/>
    </row>
    <row r="603" spans="2:2">
      <c r="B603" s="287"/>
    </row>
    <row r="604" spans="2:2">
      <c r="B604" s="287"/>
    </row>
    <row r="605" spans="2:2">
      <c r="B605" s="287"/>
    </row>
    <row r="606" spans="2:2">
      <c r="B606" s="287"/>
    </row>
    <row r="607" spans="2:2">
      <c r="B607" s="287"/>
    </row>
    <row r="608" spans="2:2">
      <c r="B608" s="287"/>
    </row>
    <row r="609" spans="2:2">
      <c r="B609" s="287"/>
    </row>
    <row r="610" spans="2:2">
      <c r="B610" s="287"/>
    </row>
    <row r="611" spans="2:2">
      <c r="B611" s="287"/>
    </row>
    <row r="612" spans="2:2">
      <c r="B612" s="287"/>
    </row>
    <row r="613" spans="2:2">
      <c r="B613" s="287"/>
    </row>
    <row r="614" spans="2:2">
      <c r="B614" s="287"/>
    </row>
    <row r="615" spans="2:2">
      <c r="B615" s="287"/>
    </row>
    <row r="616" spans="2:2">
      <c r="B616" s="287"/>
    </row>
    <row r="617" spans="2:2">
      <c r="B617" s="287"/>
    </row>
    <row r="618" spans="2:2">
      <c r="B618" s="287"/>
    </row>
    <row r="619" spans="2:2">
      <c r="B619" s="287"/>
    </row>
    <row r="620" spans="2:2">
      <c r="B620" s="287"/>
    </row>
    <row r="621" spans="2:2">
      <c r="B621" s="287"/>
    </row>
    <row r="622" spans="2:2">
      <c r="B622" s="287"/>
    </row>
    <row r="623" spans="2:2">
      <c r="B623" s="287"/>
    </row>
    <row r="624" spans="2:2">
      <c r="B624" s="287"/>
    </row>
    <row r="625" spans="2:2">
      <c r="B625" s="287"/>
    </row>
    <row r="626" spans="2:2">
      <c r="B626" s="287"/>
    </row>
    <row r="627" spans="2:2">
      <c r="B627" s="287"/>
    </row>
    <row r="628" spans="2:2">
      <c r="B628" s="287"/>
    </row>
    <row r="629" spans="2:2">
      <c r="B629" s="287"/>
    </row>
    <row r="630" spans="2:2">
      <c r="B630" s="287"/>
    </row>
    <row r="631" spans="2:2">
      <c r="B631" s="287"/>
    </row>
    <row r="632" spans="2:2">
      <c r="B632" s="287"/>
    </row>
    <row r="633" spans="2:2">
      <c r="B633" s="287"/>
    </row>
    <row r="634" spans="2:2">
      <c r="B634" s="287"/>
    </row>
    <row r="635" spans="2:2">
      <c r="B635" s="287"/>
    </row>
    <row r="636" spans="2:2">
      <c r="B636" s="287"/>
    </row>
    <row r="637" spans="2:2">
      <c r="B637" s="287"/>
    </row>
    <row r="638" spans="2:2">
      <c r="B638" s="287"/>
    </row>
    <row r="639" spans="2:2">
      <c r="B639" s="287"/>
    </row>
    <row r="640" spans="2:2">
      <c r="B640" s="287"/>
    </row>
    <row r="641" spans="2:2">
      <c r="B641" s="287"/>
    </row>
    <row r="642" spans="2:2">
      <c r="B642" s="287"/>
    </row>
    <row r="643" spans="2:2">
      <c r="B643" s="287"/>
    </row>
    <row r="644" spans="2:2">
      <c r="B644" s="287"/>
    </row>
    <row r="645" spans="2:2">
      <c r="B645" s="287"/>
    </row>
    <row r="646" spans="2:2">
      <c r="B646" s="287"/>
    </row>
    <row r="647" spans="2:2">
      <c r="B647" s="287"/>
    </row>
    <row r="648" spans="2:2">
      <c r="B648" s="287"/>
    </row>
    <row r="649" spans="2:2">
      <c r="B649" s="287"/>
    </row>
    <row r="650" spans="2:2">
      <c r="B650" s="287"/>
    </row>
    <row r="651" spans="2:2">
      <c r="B651" s="287"/>
    </row>
    <row r="652" spans="2:2">
      <c r="B652" s="287"/>
    </row>
    <row r="653" spans="2:2">
      <c r="B653" s="287"/>
    </row>
    <row r="654" spans="2:2">
      <c r="B654" s="287"/>
    </row>
    <row r="655" spans="2:2">
      <c r="B655" s="287"/>
    </row>
    <row r="656" spans="2:2">
      <c r="B656" s="287"/>
    </row>
    <row r="657" spans="2:2">
      <c r="B657" s="287"/>
    </row>
    <row r="658" spans="2:2">
      <c r="B658" s="287"/>
    </row>
    <row r="659" spans="2:2">
      <c r="B659" s="287"/>
    </row>
    <row r="660" spans="2:2">
      <c r="B660" s="287"/>
    </row>
    <row r="661" spans="2:2">
      <c r="B661" s="287"/>
    </row>
    <row r="662" spans="2:2">
      <c r="B662" s="287"/>
    </row>
    <row r="663" spans="2:2">
      <c r="B663" s="287"/>
    </row>
    <row r="664" spans="2:2">
      <c r="B664" s="287"/>
    </row>
    <row r="665" spans="2:2">
      <c r="B665" s="287"/>
    </row>
    <row r="666" spans="2:2">
      <c r="B666" s="287"/>
    </row>
    <row r="667" spans="2:2">
      <c r="B667" s="287"/>
    </row>
    <row r="668" spans="2:2">
      <c r="B668" s="287"/>
    </row>
    <row r="669" spans="2:2">
      <c r="B669" s="287"/>
    </row>
    <row r="670" spans="2:2">
      <c r="B670" s="287"/>
    </row>
    <row r="671" spans="2:2">
      <c r="B671" s="287"/>
    </row>
    <row r="672" spans="2:2">
      <c r="B672" s="287"/>
    </row>
    <row r="673" spans="2:2">
      <c r="B673" s="287"/>
    </row>
    <row r="674" spans="2:2">
      <c r="B674" s="287"/>
    </row>
    <row r="675" spans="2:2">
      <c r="B675" s="287"/>
    </row>
    <row r="676" spans="2:2">
      <c r="B676" s="287"/>
    </row>
    <row r="677" spans="2:2">
      <c r="B677" s="287"/>
    </row>
    <row r="678" spans="2:2">
      <c r="B678" s="287"/>
    </row>
    <row r="679" spans="2:2">
      <c r="B679" s="287"/>
    </row>
    <row r="680" spans="2:2">
      <c r="B680" s="287"/>
    </row>
    <row r="681" spans="2:2">
      <c r="B681" s="287"/>
    </row>
    <row r="682" spans="2:2">
      <c r="B682" s="287"/>
    </row>
    <row r="683" spans="2:2">
      <c r="B683" s="287"/>
    </row>
    <row r="684" spans="2:2">
      <c r="B684" s="287"/>
    </row>
    <row r="685" spans="2:2">
      <c r="B685" s="287"/>
    </row>
    <row r="686" spans="2:2">
      <c r="B686" s="287"/>
    </row>
    <row r="687" spans="2:2">
      <c r="B687" s="287"/>
    </row>
    <row r="688" spans="2:2">
      <c r="B688" s="287"/>
    </row>
    <row r="689" spans="2:2">
      <c r="B689" s="287"/>
    </row>
    <row r="690" spans="2:2">
      <c r="B690" s="287"/>
    </row>
    <row r="691" spans="2:2">
      <c r="B691" s="287"/>
    </row>
    <row r="692" spans="2:2">
      <c r="B692" s="287"/>
    </row>
    <row r="693" spans="2:2">
      <c r="B693" s="287"/>
    </row>
    <row r="694" spans="2:2">
      <c r="B694" s="287"/>
    </row>
    <row r="695" spans="2:2">
      <c r="B695" s="287"/>
    </row>
    <row r="696" spans="2:2">
      <c r="B696" s="287"/>
    </row>
    <row r="697" spans="2:2">
      <c r="B697" s="287"/>
    </row>
    <row r="698" spans="2:2">
      <c r="B698" s="287"/>
    </row>
    <row r="699" spans="2:2">
      <c r="B699" s="287"/>
    </row>
    <row r="700" spans="2:2">
      <c r="B700" s="287"/>
    </row>
    <row r="701" spans="2:2">
      <c r="B701" s="287"/>
    </row>
    <row r="702" spans="2:2">
      <c r="B702" s="287"/>
    </row>
    <row r="703" spans="2:2">
      <c r="B703" s="287"/>
    </row>
    <row r="704" spans="2:2">
      <c r="B704" s="287"/>
    </row>
    <row r="705" spans="2:2">
      <c r="B705" s="287"/>
    </row>
    <row r="706" spans="2:2">
      <c r="B706" s="287"/>
    </row>
    <row r="707" spans="2:2">
      <c r="B707" s="287"/>
    </row>
    <row r="708" spans="2:2">
      <c r="B708" s="287"/>
    </row>
    <row r="709" spans="2:2">
      <c r="B709" s="287"/>
    </row>
    <row r="710" spans="2:2">
      <c r="B710" s="287"/>
    </row>
    <row r="711" spans="2:2">
      <c r="B711" s="287"/>
    </row>
    <row r="712" spans="2:2">
      <c r="B712" s="287"/>
    </row>
    <row r="713" spans="2:2">
      <c r="B713" s="287"/>
    </row>
    <row r="714" spans="2:2">
      <c r="B714" s="287"/>
    </row>
    <row r="715" spans="2:2">
      <c r="B715" s="287"/>
    </row>
    <row r="716" spans="2:2">
      <c r="B716" s="287"/>
    </row>
    <row r="717" spans="2:2">
      <c r="B717" s="287"/>
    </row>
    <row r="718" spans="2:2">
      <c r="B718" s="287"/>
    </row>
    <row r="719" spans="2:2">
      <c r="B719" s="287"/>
    </row>
    <row r="720" spans="2:2">
      <c r="B720" s="287"/>
    </row>
    <row r="721" spans="2:2">
      <c r="B721" s="287"/>
    </row>
    <row r="722" spans="2:2">
      <c r="B722" s="287"/>
    </row>
    <row r="723" spans="2:2">
      <c r="B723" s="287"/>
    </row>
    <row r="724" spans="2:2">
      <c r="B724" s="287"/>
    </row>
    <row r="725" spans="2:2">
      <c r="B725" s="287"/>
    </row>
    <row r="726" spans="2:2">
      <c r="B726" s="287"/>
    </row>
    <row r="727" spans="2:2">
      <c r="B727" s="287"/>
    </row>
    <row r="728" spans="2:2">
      <c r="B728" s="287"/>
    </row>
    <row r="729" spans="2:2">
      <c r="B729" s="287"/>
    </row>
    <row r="730" spans="2:2">
      <c r="B730" s="287"/>
    </row>
    <row r="731" spans="2:2">
      <c r="B731" s="287"/>
    </row>
    <row r="732" spans="2:2">
      <c r="B732" s="287"/>
    </row>
    <row r="733" spans="2:2">
      <c r="B733" s="287"/>
    </row>
    <row r="734" spans="2:2">
      <c r="B734" s="287"/>
    </row>
    <row r="735" spans="2:2">
      <c r="B735" s="287"/>
    </row>
    <row r="736" spans="2:2">
      <c r="B736" s="287"/>
    </row>
    <row r="737" spans="2:2">
      <c r="B737" s="287"/>
    </row>
    <row r="738" spans="2:2">
      <c r="B738" s="287"/>
    </row>
    <row r="739" spans="2:2">
      <c r="B739" s="287"/>
    </row>
    <row r="740" spans="2:2">
      <c r="B740" s="287"/>
    </row>
    <row r="741" spans="2:2">
      <c r="B741" s="287"/>
    </row>
    <row r="742" spans="2:2">
      <c r="B742" s="287"/>
    </row>
    <row r="743" spans="2:2">
      <c r="B743" s="287"/>
    </row>
    <row r="744" spans="2:2">
      <c r="B744" s="287"/>
    </row>
    <row r="745" spans="2:2">
      <c r="B745" s="287"/>
    </row>
    <row r="746" spans="2:2">
      <c r="B746" s="287"/>
    </row>
    <row r="747" spans="2:2">
      <c r="B747" s="287"/>
    </row>
    <row r="748" spans="2:2">
      <c r="B748" s="287"/>
    </row>
    <row r="749" spans="2:2">
      <c r="B749" s="287"/>
    </row>
    <row r="750" spans="2:2">
      <c r="B750" s="287"/>
    </row>
    <row r="751" spans="2:2">
      <c r="B751" s="287"/>
    </row>
    <row r="752" spans="2:2">
      <c r="B752" s="287"/>
    </row>
    <row r="753" spans="2:2">
      <c r="B753" s="287"/>
    </row>
    <row r="754" spans="2:2">
      <c r="B754" s="287"/>
    </row>
    <row r="755" spans="2:2">
      <c r="B755" s="287"/>
    </row>
    <row r="756" spans="2:2">
      <c r="B756" s="287"/>
    </row>
    <row r="757" spans="2:2">
      <c r="B757" s="287"/>
    </row>
    <row r="758" spans="2:2">
      <c r="B758" s="287"/>
    </row>
    <row r="759" spans="2:2">
      <c r="B759" s="287"/>
    </row>
    <row r="760" spans="2:2">
      <c r="B760" s="287"/>
    </row>
    <row r="761" spans="2:2">
      <c r="B761" s="287"/>
    </row>
    <row r="762" spans="2:2">
      <c r="B762" s="287"/>
    </row>
    <row r="763" spans="2:2">
      <c r="B763" s="287"/>
    </row>
    <row r="764" spans="2:2">
      <c r="B764" s="287"/>
    </row>
    <row r="765" spans="2:2">
      <c r="B765" s="287"/>
    </row>
    <row r="766" spans="2:2">
      <c r="B766" s="287"/>
    </row>
    <row r="767" spans="2:2">
      <c r="B767" s="287"/>
    </row>
    <row r="768" spans="2:2">
      <c r="B768" s="287"/>
    </row>
    <row r="769" spans="2:2">
      <c r="B769" s="287"/>
    </row>
    <row r="770" spans="2:2">
      <c r="B770" s="287"/>
    </row>
    <row r="771" spans="2:2">
      <c r="B771" s="287"/>
    </row>
    <row r="772" spans="2:2">
      <c r="B772" s="287"/>
    </row>
    <row r="773" spans="2:2">
      <c r="B773" s="287"/>
    </row>
    <row r="774" spans="2:2">
      <c r="B774" s="287"/>
    </row>
    <row r="775" spans="2:2">
      <c r="B775" s="287"/>
    </row>
    <row r="776" spans="2:2">
      <c r="B776" s="287"/>
    </row>
    <row r="777" spans="2:2">
      <c r="B777" s="287"/>
    </row>
    <row r="778" spans="2:2">
      <c r="B778" s="287"/>
    </row>
    <row r="779" spans="2:2">
      <c r="B779" s="287"/>
    </row>
    <row r="780" spans="2:2">
      <c r="B780" s="287"/>
    </row>
    <row r="781" spans="2:2">
      <c r="B781" s="287"/>
    </row>
    <row r="782" spans="2:2">
      <c r="B782" s="287"/>
    </row>
    <row r="783" spans="2:2">
      <c r="B783" s="287"/>
    </row>
    <row r="784" spans="2:2">
      <c r="B784" s="287"/>
    </row>
    <row r="785" spans="2:2">
      <c r="B785" s="287"/>
    </row>
    <row r="786" spans="2:2">
      <c r="B786" s="287"/>
    </row>
    <row r="787" spans="2:2">
      <c r="B787" s="287"/>
    </row>
    <row r="788" spans="2:2">
      <c r="B788" s="287"/>
    </row>
    <row r="789" spans="2:2">
      <c r="B789" s="287"/>
    </row>
    <row r="790" spans="2:2">
      <c r="B790" s="287"/>
    </row>
    <row r="791" spans="2:2">
      <c r="B791" s="287"/>
    </row>
    <row r="792" spans="2:2">
      <c r="B792" s="287"/>
    </row>
    <row r="793" spans="2:2">
      <c r="B793" s="287"/>
    </row>
    <row r="794" spans="2:2">
      <c r="B794" s="287"/>
    </row>
    <row r="795" spans="2:2">
      <c r="B795" s="287"/>
    </row>
    <row r="796" spans="2:2">
      <c r="B796" s="287"/>
    </row>
    <row r="797" spans="2:2">
      <c r="B797" s="287"/>
    </row>
    <row r="798" spans="2:2">
      <c r="B798" s="287"/>
    </row>
    <row r="799" spans="2:2">
      <c r="B799" s="287"/>
    </row>
    <row r="800" spans="2:2">
      <c r="B800" s="287"/>
    </row>
    <row r="801" spans="2:2">
      <c r="B801" s="287"/>
    </row>
    <row r="802" spans="2:2">
      <c r="B802" s="287"/>
    </row>
    <row r="803" spans="2:2">
      <c r="B803" s="287"/>
    </row>
    <row r="804" spans="2:2">
      <c r="B804" s="287"/>
    </row>
    <row r="805" spans="2:2">
      <c r="B805" s="287"/>
    </row>
    <row r="806" spans="2:2">
      <c r="B806" s="287"/>
    </row>
    <row r="807" spans="2:2">
      <c r="B807" s="287"/>
    </row>
    <row r="808" spans="2:2">
      <c r="B808" s="287"/>
    </row>
    <row r="809" spans="2:2">
      <c r="B809" s="287"/>
    </row>
    <row r="810" spans="2:2">
      <c r="B810" s="287"/>
    </row>
    <row r="811" spans="2:2">
      <c r="B811" s="287"/>
    </row>
    <row r="812" spans="2:2">
      <c r="B812" s="287"/>
    </row>
    <row r="813" spans="2:2">
      <c r="B813" s="287"/>
    </row>
    <row r="814" spans="2:2">
      <c r="B814" s="287"/>
    </row>
    <row r="815" spans="2:2">
      <c r="B815" s="287"/>
    </row>
    <row r="816" spans="2:2">
      <c r="B816" s="287"/>
    </row>
    <row r="817" spans="2:2">
      <c r="B817" s="287"/>
    </row>
    <row r="818" spans="2:2">
      <c r="B818" s="287"/>
    </row>
    <row r="819" spans="2:2">
      <c r="B819" s="287"/>
    </row>
    <row r="820" spans="2:2">
      <c r="B820" s="287"/>
    </row>
    <row r="821" spans="2:2">
      <c r="B821" s="287"/>
    </row>
    <row r="822" spans="2:2">
      <c r="B822" s="287"/>
    </row>
    <row r="823" spans="2:2">
      <c r="B823" s="287"/>
    </row>
    <row r="824" spans="2:2">
      <c r="B824" s="287"/>
    </row>
    <row r="825" spans="2:2">
      <c r="B825" s="287"/>
    </row>
    <row r="826" spans="2:2">
      <c r="B826" s="287"/>
    </row>
    <row r="827" spans="2:2">
      <c r="B827" s="287"/>
    </row>
    <row r="828" spans="2:2">
      <c r="B828" s="287"/>
    </row>
    <row r="829" spans="2:2">
      <c r="B829" s="287"/>
    </row>
    <row r="830" spans="2:2">
      <c r="B830" s="287"/>
    </row>
    <row r="831" spans="2:2">
      <c r="B831" s="287"/>
    </row>
    <row r="832" spans="2:2">
      <c r="B832" s="287"/>
    </row>
    <row r="833" spans="2:2">
      <c r="B833" s="287"/>
    </row>
    <row r="834" spans="2:2">
      <c r="B834" s="287"/>
    </row>
    <row r="835" spans="2:2">
      <c r="B835" s="287"/>
    </row>
    <row r="836" spans="2:2">
      <c r="B836" s="287"/>
    </row>
    <row r="837" spans="2:2">
      <c r="B837" s="287"/>
    </row>
    <row r="838" spans="2:2">
      <c r="B838" s="287"/>
    </row>
    <row r="839" spans="2:2">
      <c r="B839" s="287"/>
    </row>
    <row r="840" spans="2:2">
      <c r="B840" s="287"/>
    </row>
    <row r="841" spans="2:2">
      <c r="B841" s="287"/>
    </row>
    <row r="842" spans="2:2">
      <c r="B842" s="287"/>
    </row>
    <row r="843" spans="2:2">
      <c r="B843" s="287"/>
    </row>
    <row r="844" spans="2:2">
      <c r="B844" s="287"/>
    </row>
    <row r="845" spans="2:2">
      <c r="B845" s="287"/>
    </row>
    <row r="846" spans="2:2">
      <c r="B846" s="287"/>
    </row>
    <row r="847" spans="2:2">
      <c r="B847" s="287"/>
    </row>
    <row r="848" spans="2:2">
      <c r="B848" s="287"/>
    </row>
    <row r="849" spans="2:2">
      <c r="B849" s="287"/>
    </row>
    <row r="850" spans="2:2">
      <c r="B850" s="287"/>
    </row>
    <row r="851" spans="2:2">
      <c r="B851" s="287"/>
    </row>
    <row r="852" spans="2:2">
      <c r="B852" s="287"/>
    </row>
    <row r="853" spans="2:2">
      <c r="B853" s="287"/>
    </row>
    <row r="854" spans="2:2">
      <c r="B854" s="287"/>
    </row>
    <row r="855" spans="2:2">
      <c r="B855" s="287"/>
    </row>
    <row r="856" spans="2:2">
      <c r="B856" s="287"/>
    </row>
    <row r="857" spans="2:2">
      <c r="B857" s="287"/>
    </row>
    <row r="858" spans="2:2">
      <c r="B858" s="287"/>
    </row>
    <row r="859" spans="2:2">
      <c r="B859" s="287"/>
    </row>
    <row r="860" spans="2:2">
      <c r="B860" s="287"/>
    </row>
    <row r="861" spans="2:2">
      <c r="B861" s="287"/>
    </row>
    <row r="862" spans="2:2">
      <c r="B862" s="287"/>
    </row>
    <row r="863" spans="2:2">
      <c r="B863" s="287"/>
    </row>
    <row r="864" spans="2:2">
      <c r="B864" s="287"/>
    </row>
    <row r="865" spans="2:2">
      <c r="B865" s="287"/>
    </row>
    <row r="866" spans="2:2">
      <c r="B866" s="287"/>
    </row>
    <row r="867" spans="2:2">
      <c r="B867" s="287"/>
    </row>
    <row r="868" spans="2:2">
      <c r="B868" s="287"/>
    </row>
    <row r="869" spans="2:2">
      <c r="B869" s="287"/>
    </row>
    <row r="870" spans="2:2">
      <c r="B870" s="287"/>
    </row>
    <row r="871" spans="2:2">
      <c r="B871" s="287"/>
    </row>
    <row r="872" spans="2:2">
      <c r="B872" s="287"/>
    </row>
    <row r="873" spans="2:2">
      <c r="B873" s="287"/>
    </row>
    <row r="874" spans="2:2">
      <c r="B874" s="287"/>
    </row>
    <row r="875" spans="2:2">
      <c r="B875" s="287"/>
    </row>
    <row r="876" spans="2:2">
      <c r="B876" s="287"/>
    </row>
    <row r="877" spans="2:2">
      <c r="B877" s="287"/>
    </row>
    <row r="878" spans="2:2">
      <c r="B878" s="287"/>
    </row>
    <row r="879" spans="2:2">
      <c r="B879" s="287"/>
    </row>
    <row r="880" spans="2:2">
      <c r="B880" s="287"/>
    </row>
    <row r="881" spans="2:2">
      <c r="B881" s="287"/>
    </row>
    <row r="882" spans="2:2">
      <c r="B882" s="287"/>
    </row>
    <row r="883" spans="2:2">
      <c r="B883" s="287"/>
    </row>
    <row r="884" spans="2:2">
      <c r="B884" s="287"/>
    </row>
    <row r="885" spans="2:2">
      <c r="B885" s="287"/>
    </row>
    <row r="886" spans="2:2">
      <c r="B886" s="287"/>
    </row>
    <row r="887" spans="2:2">
      <c r="B887" s="287"/>
    </row>
    <row r="888" spans="2:2">
      <c r="B888" s="287"/>
    </row>
    <row r="889" spans="2:2">
      <c r="B889" s="287"/>
    </row>
    <row r="890" spans="2:2">
      <c r="B890" s="287"/>
    </row>
    <row r="891" spans="2:2">
      <c r="B891" s="287"/>
    </row>
    <row r="892" spans="2:2">
      <c r="B892" s="287"/>
    </row>
    <row r="893" spans="2:2">
      <c r="B893" s="287"/>
    </row>
    <row r="894" spans="2:2">
      <c r="B894" s="287"/>
    </row>
    <row r="895" spans="2:2">
      <c r="B895" s="287"/>
    </row>
    <row r="896" spans="2:2">
      <c r="B896" s="287"/>
    </row>
    <row r="897" spans="2:2">
      <c r="B897" s="287"/>
    </row>
    <row r="898" spans="2:2">
      <c r="B898" s="287"/>
    </row>
    <row r="899" spans="2:2">
      <c r="B899" s="287"/>
    </row>
    <row r="900" spans="2:2">
      <c r="B900" s="287"/>
    </row>
    <row r="901" spans="2:2">
      <c r="B901" s="287"/>
    </row>
    <row r="902" spans="2:2">
      <c r="B902" s="287"/>
    </row>
    <row r="903" spans="2:2">
      <c r="B903" s="287"/>
    </row>
    <row r="904" spans="2:2">
      <c r="B904" s="287"/>
    </row>
    <row r="905" spans="2:2">
      <c r="B905" s="287"/>
    </row>
    <row r="906" spans="2:2">
      <c r="B906" s="287"/>
    </row>
    <row r="907" spans="2:2">
      <c r="B907" s="287"/>
    </row>
    <row r="908" spans="2:2">
      <c r="B908" s="287"/>
    </row>
    <row r="909" spans="2:2">
      <c r="B909" s="287"/>
    </row>
    <row r="910" spans="2:2">
      <c r="B910" s="287"/>
    </row>
    <row r="911" spans="2:2">
      <c r="B911" s="287"/>
    </row>
    <row r="912" spans="2:2">
      <c r="B912" s="287"/>
    </row>
    <row r="913" spans="2:2">
      <c r="B913" s="287"/>
    </row>
    <row r="914" spans="2:2">
      <c r="B914" s="287"/>
    </row>
    <row r="915" spans="2:2">
      <c r="B915" s="287"/>
    </row>
    <row r="916" spans="2:2">
      <c r="B916" s="287"/>
    </row>
    <row r="917" spans="2:2">
      <c r="B917" s="287"/>
    </row>
    <row r="918" spans="2:2">
      <c r="B918" s="287"/>
    </row>
    <row r="919" spans="2:2">
      <c r="B919" s="287"/>
    </row>
    <row r="920" spans="2:2">
      <c r="B920" s="287"/>
    </row>
    <row r="921" spans="2:2">
      <c r="B921" s="287"/>
    </row>
    <row r="922" spans="2:2">
      <c r="B922" s="287"/>
    </row>
    <row r="923" spans="2:2">
      <c r="B923" s="287"/>
    </row>
    <row r="924" spans="2:2">
      <c r="B924" s="287"/>
    </row>
    <row r="925" spans="2:2">
      <c r="B925" s="287"/>
    </row>
    <row r="926" spans="2:2">
      <c r="B926" s="287"/>
    </row>
    <row r="927" spans="2:2">
      <c r="B927" s="287"/>
    </row>
    <row r="928" spans="2:2">
      <c r="B928" s="287"/>
    </row>
    <row r="929" spans="2:2">
      <c r="B929" s="287"/>
    </row>
    <row r="930" spans="2:2">
      <c r="B930" s="287"/>
    </row>
    <row r="931" spans="2:2">
      <c r="B931" s="287"/>
    </row>
    <row r="932" spans="2:2">
      <c r="B932" s="287"/>
    </row>
    <row r="933" spans="2:2">
      <c r="B933" s="287"/>
    </row>
    <row r="934" spans="2:2">
      <c r="B934" s="287"/>
    </row>
    <row r="935" spans="2:2">
      <c r="B935" s="287"/>
    </row>
    <row r="936" spans="2:2">
      <c r="B936" s="287"/>
    </row>
    <row r="937" spans="2:2">
      <c r="B937" s="287"/>
    </row>
    <row r="938" spans="2:2">
      <c r="B938" s="287"/>
    </row>
    <row r="939" spans="2:2">
      <c r="B939" s="287"/>
    </row>
    <row r="940" spans="2:2">
      <c r="B940" s="287"/>
    </row>
    <row r="941" spans="2:2">
      <c r="B941" s="287"/>
    </row>
    <row r="942" spans="2:2">
      <c r="B942" s="287"/>
    </row>
    <row r="943" spans="2:2">
      <c r="B943" s="287"/>
    </row>
    <row r="944" spans="2:2">
      <c r="B944" s="287"/>
    </row>
    <row r="945" spans="2:2">
      <c r="B945" s="287"/>
    </row>
    <row r="946" spans="2:2">
      <c r="B946" s="287"/>
    </row>
    <row r="947" spans="2:2">
      <c r="B947" s="287"/>
    </row>
    <row r="948" spans="2:2">
      <c r="B948" s="287"/>
    </row>
    <row r="949" spans="2:2">
      <c r="B949" s="287"/>
    </row>
    <row r="950" spans="2:2">
      <c r="B950" s="287"/>
    </row>
    <row r="951" spans="2:2">
      <c r="B951" s="287"/>
    </row>
    <row r="952" spans="2:2">
      <c r="B952" s="287"/>
    </row>
    <row r="953" spans="2:2">
      <c r="B953" s="287"/>
    </row>
    <row r="954" spans="2:2">
      <c r="B954" s="287"/>
    </row>
    <row r="955" spans="2:2">
      <c r="B955" s="287"/>
    </row>
    <row r="956" spans="2:2">
      <c r="B956" s="287"/>
    </row>
    <row r="957" spans="2:2">
      <c r="B957" s="287"/>
    </row>
    <row r="958" spans="2:2">
      <c r="B958" s="287"/>
    </row>
    <row r="959" spans="2:2">
      <c r="B959" s="287"/>
    </row>
    <row r="960" spans="2:2">
      <c r="B960" s="287"/>
    </row>
    <row r="961" spans="2:2">
      <c r="B961" s="287"/>
    </row>
    <row r="962" spans="2:2">
      <c r="B962" s="287"/>
    </row>
    <row r="963" spans="2:2">
      <c r="B963" s="287"/>
    </row>
    <row r="964" spans="2:2">
      <c r="B964" s="287"/>
    </row>
    <row r="965" spans="2:2">
      <c r="B965" s="287"/>
    </row>
    <row r="966" spans="2:2">
      <c r="B966" s="287"/>
    </row>
    <row r="967" spans="2:2">
      <c r="B967" s="287"/>
    </row>
    <row r="968" spans="2:2">
      <c r="B968" s="287"/>
    </row>
    <row r="969" spans="2:2">
      <c r="B969" s="287"/>
    </row>
    <row r="970" spans="2:2">
      <c r="B970" s="287"/>
    </row>
    <row r="971" spans="2:2">
      <c r="B971" s="287"/>
    </row>
    <row r="972" spans="2:2">
      <c r="B972" s="287"/>
    </row>
    <row r="973" spans="2:2">
      <c r="B973" s="287"/>
    </row>
    <row r="974" spans="2:2">
      <c r="B974" s="287"/>
    </row>
    <row r="975" spans="2:2">
      <c r="B975" s="287"/>
    </row>
    <row r="976" spans="2:2">
      <c r="B976" s="287"/>
    </row>
    <row r="977" spans="2:2">
      <c r="B977" s="287"/>
    </row>
    <row r="978" spans="2:2">
      <c r="B978" s="287"/>
    </row>
    <row r="979" spans="2:2">
      <c r="B979" s="287"/>
    </row>
    <row r="980" spans="2:2">
      <c r="B980" s="287"/>
    </row>
    <row r="981" spans="2:2">
      <c r="B981" s="287"/>
    </row>
    <row r="982" spans="2:2">
      <c r="B982" s="287"/>
    </row>
    <row r="983" spans="2:2">
      <c r="B983" s="287"/>
    </row>
    <row r="984" spans="2:2">
      <c r="B984" s="287"/>
    </row>
    <row r="985" spans="2:2">
      <c r="B985" s="287"/>
    </row>
    <row r="986" spans="2:2">
      <c r="B986" s="287"/>
    </row>
    <row r="987" spans="2:2">
      <c r="B987" s="287"/>
    </row>
    <row r="988" spans="2:2">
      <c r="B988" s="287"/>
    </row>
    <row r="989" spans="2:2">
      <c r="B989" s="287"/>
    </row>
    <row r="990" spans="2:2">
      <c r="B990" s="287"/>
    </row>
    <row r="991" spans="2:2">
      <c r="B991" s="287"/>
    </row>
    <row r="992" spans="2:2">
      <c r="B992" s="287"/>
    </row>
    <row r="993" spans="2:2">
      <c r="B993" s="287"/>
    </row>
    <row r="994" spans="2:2">
      <c r="B994" s="287"/>
    </row>
    <row r="995" spans="2:2">
      <c r="B995" s="287"/>
    </row>
    <row r="996" spans="2:2">
      <c r="B996" s="287"/>
    </row>
    <row r="997" spans="2:2">
      <c r="B997" s="287"/>
    </row>
    <row r="998" spans="2:2">
      <c r="B998" s="287"/>
    </row>
    <row r="999" spans="2:2">
      <c r="B999" s="287"/>
    </row>
    <row r="1000" spans="2:2">
      <c r="B1000" s="287"/>
    </row>
    <row r="1001" spans="2:2">
      <c r="B1001" s="287"/>
    </row>
    <row r="1002" spans="2:2">
      <c r="B1002" s="287"/>
    </row>
    <row r="1003" spans="2:2">
      <c r="B1003" s="287"/>
    </row>
    <row r="1004" spans="2:2">
      <c r="B1004" s="287"/>
    </row>
    <row r="1005" spans="2:2">
      <c r="B1005" s="287"/>
    </row>
    <row r="1006" spans="2:2">
      <c r="B1006" s="287"/>
    </row>
    <row r="1007" spans="2:2">
      <c r="B1007" s="287"/>
    </row>
    <row r="1008" spans="2:2">
      <c r="B1008" s="287"/>
    </row>
    <row r="1009" spans="2:2">
      <c r="B1009" s="287"/>
    </row>
    <row r="1010" spans="2:2">
      <c r="B1010" s="287"/>
    </row>
    <row r="1011" spans="2:2">
      <c r="B1011" s="287"/>
    </row>
    <row r="1012" spans="2:2">
      <c r="B1012" s="287"/>
    </row>
    <row r="1013" spans="2:2">
      <c r="B1013" s="287"/>
    </row>
    <row r="1014" spans="2:2">
      <c r="B1014" s="287"/>
    </row>
    <row r="1015" spans="2:2">
      <c r="B1015" s="287"/>
    </row>
    <row r="1016" spans="2:2">
      <c r="B1016" s="287"/>
    </row>
    <row r="1017" spans="2:2">
      <c r="B1017" s="287"/>
    </row>
    <row r="1018" spans="2:2">
      <c r="B1018" s="287"/>
    </row>
    <row r="1019" spans="2:2">
      <c r="B1019" s="287"/>
    </row>
    <row r="1020" spans="2:2">
      <c r="B1020" s="287"/>
    </row>
    <row r="1021" spans="2:2">
      <c r="B1021" s="287"/>
    </row>
    <row r="1022" spans="2:2">
      <c r="B1022" s="287"/>
    </row>
    <row r="1023" spans="2:2">
      <c r="B1023" s="287"/>
    </row>
    <row r="1024" spans="2:2">
      <c r="B1024" s="287"/>
    </row>
    <row r="1025" spans="2:2">
      <c r="B1025" s="287"/>
    </row>
    <row r="1026" spans="2:2">
      <c r="B1026" s="287"/>
    </row>
    <row r="1027" spans="2:2">
      <c r="B1027" s="287"/>
    </row>
    <row r="1028" spans="2:2">
      <c r="B1028" s="287"/>
    </row>
    <row r="1029" spans="2:2">
      <c r="B1029" s="287"/>
    </row>
    <row r="1030" spans="2:2">
      <c r="B1030" s="287"/>
    </row>
    <row r="1031" spans="2:2">
      <c r="B1031" s="287"/>
    </row>
    <row r="1032" spans="2:2">
      <c r="B1032" s="287"/>
    </row>
    <row r="1033" spans="2:2">
      <c r="B1033" s="287"/>
    </row>
    <row r="1034" spans="2:2">
      <c r="B1034" s="287"/>
    </row>
    <row r="1035" spans="2:2">
      <c r="B1035" s="287"/>
    </row>
    <row r="1036" spans="2:2">
      <c r="B1036" s="287"/>
    </row>
    <row r="1037" spans="2:2">
      <c r="B1037" s="287"/>
    </row>
    <row r="1038" spans="2:2">
      <c r="B1038" s="287"/>
    </row>
    <row r="1039" spans="2:2">
      <c r="B1039" s="287"/>
    </row>
    <row r="1040" spans="2:2">
      <c r="B1040" s="287"/>
    </row>
    <row r="1041" spans="2:2">
      <c r="B1041" s="287"/>
    </row>
    <row r="1042" spans="2:2">
      <c r="B1042" s="287"/>
    </row>
    <row r="1043" spans="2:2">
      <c r="B1043" s="287"/>
    </row>
    <row r="1044" spans="2:2">
      <c r="B1044" s="287"/>
    </row>
    <row r="1045" spans="2:2">
      <c r="B1045" s="287"/>
    </row>
    <row r="1046" spans="2:2">
      <c r="B1046" s="287"/>
    </row>
    <row r="1047" spans="2:2">
      <c r="B1047" s="287"/>
    </row>
    <row r="1048" spans="2:2">
      <c r="B1048" s="287"/>
    </row>
    <row r="1049" spans="2:2">
      <c r="B1049" s="287"/>
    </row>
    <row r="1050" spans="2:2">
      <c r="B1050" s="287"/>
    </row>
    <row r="1051" spans="2:2">
      <c r="B1051" s="287"/>
    </row>
    <row r="1052" spans="2:2">
      <c r="B1052" s="287"/>
    </row>
    <row r="1053" spans="2:2">
      <c r="B1053" s="287"/>
    </row>
    <row r="1054" spans="2:2">
      <c r="B1054" s="287"/>
    </row>
    <row r="1055" spans="2:2">
      <c r="B1055" s="287"/>
    </row>
    <row r="1056" spans="2:2">
      <c r="B1056" s="287"/>
    </row>
    <row r="1057" spans="2:2">
      <c r="B1057" s="287"/>
    </row>
    <row r="1058" spans="2:2">
      <c r="B1058" s="287"/>
    </row>
    <row r="1059" spans="2:2">
      <c r="B1059" s="287"/>
    </row>
    <row r="1060" spans="2:2">
      <c r="B1060" s="287"/>
    </row>
    <row r="1061" spans="2:2">
      <c r="B1061" s="287"/>
    </row>
    <row r="1062" spans="2:2">
      <c r="B1062" s="287"/>
    </row>
    <row r="1063" spans="2:2">
      <c r="B1063" s="287"/>
    </row>
    <row r="1064" spans="2:2">
      <c r="B1064" s="287"/>
    </row>
    <row r="1065" spans="2:2">
      <c r="B1065" s="287"/>
    </row>
    <row r="1066" spans="2:2">
      <c r="B1066" s="287"/>
    </row>
    <row r="1067" spans="2:2">
      <c r="B1067" s="287"/>
    </row>
    <row r="1068" spans="2:2">
      <c r="B1068" s="287"/>
    </row>
    <row r="1069" spans="2:2">
      <c r="B1069" s="287"/>
    </row>
  </sheetData>
  <mergeCells count="4">
    <mergeCell ref="A2:N2"/>
    <mergeCell ref="C4:N4"/>
    <mergeCell ref="A4:A5"/>
    <mergeCell ref="B4:B5"/>
  </mergeCells>
  <pageMargins left="0.7" right="0.7" top="0.75" bottom="0.75" header="0.3" footer="0.3"/>
  <pageSetup paperSize="9" scale="7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
  <sheetViews>
    <sheetView topLeftCell="B1" workbookViewId="0">
      <selection activeCell="C1" sqref="C1"/>
    </sheetView>
  </sheetViews>
  <sheetFormatPr defaultColWidth="9" defaultRowHeight="14.25"/>
  <cols>
    <col min="1" max="1" width="22.5" style="241" customWidth="1"/>
    <col min="2" max="2" width="27.75" style="241" customWidth="1"/>
    <col min="3" max="5" width="26" style="241" customWidth="1"/>
    <col min="6" max="9" width="28.75" style="241" customWidth="1"/>
    <col min="10" max="10" width="21" style="241" customWidth="1"/>
    <col min="11" max="258" width="9" style="241"/>
    <col min="259" max="259" width="22.5" style="241" customWidth="1"/>
    <col min="260" max="260" width="27.75" style="241" customWidth="1"/>
    <col min="261" max="262" width="26" style="241" customWidth="1"/>
    <col min="263" max="265" width="28.75" style="241" customWidth="1"/>
    <col min="266" max="266" width="21" style="241" customWidth="1"/>
    <col min="267" max="514" width="9" style="241"/>
    <col min="515" max="515" width="22.5" style="241" customWidth="1"/>
    <col min="516" max="516" width="27.75" style="241" customWidth="1"/>
    <col min="517" max="518" width="26" style="241" customWidth="1"/>
    <col min="519" max="521" width="28.75" style="241" customWidth="1"/>
    <col min="522" max="522" width="21" style="241" customWidth="1"/>
    <col min="523" max="770" width="9" style="241"/>
    <col min="771" max="771" width="22.5" style="241" customWidth="1"/>
    <col min="772" max="772" width="27.75" style="241" customWidth="1"/>
    <col min="773" max="774" width="26" style="241" customWidth="1"/>
    <col min="775" max="777" width="28.75" style="241" customWidth="1"/>
    <col min="778" max="778" width="21" style="241" customWidth="1"/>
    <col min="779" max="1026" width="9" style="241"/>
    <col min="1027" max="1027" width="22.5" style="241" customWidth="1"/>
    <col min="1028" max="1028" width="27.75" style="241" customWidth="1"/>
    <col min="1029" max="1030" width="26" style="241" customWidth="1"/>
    <col min="1031" max="1033" width="28.75" style="241" customWidth="1"/>
    <col min="1034" max="1034" width="21" style="241" customWidth="1"/>
    <col min="1035" max="1282" width="9" style="241"/>
    <col min="1283" max="1283" width="22.5" style="241" customWidth="1"/>
    <col min="1284" max="1284" width="27.75" style="241" customWidth="1"/>
    <col min="1285" max="1286" width="26" style="241" customWidth="1"/>
    <col min="1287" max="1289" width="28.75" style="241" customWidth="1"/>
    <col min="1290" max="1290" width="21" style="241" customWidth="1"/>
    <col min="1291" max="1538" width="9" style="241"/>
    <col min="1539" max="1539" width="22.5" style="241" customWidth="1"/>
    <col min="1540" max="1540" width="27.75" style="241" customWidth="1"/>
    <col min="1541" max="1542" width="26" style="241" customWidth="1"/>
    <col min="1543" max="1545" width="28.75" style="241" customWidth="1"/>
    <col min="1546" max="1546" width="21" style="241" customWidth="1"/>
    <col min="1547" max="1794" width="9" style="241"/>
    <col min="1795" max="1795" width="22.5" style="241" customWidth="1"/>
    <col min="1796" max="1796" width="27.75" style="241" customWidth="1"/>
    <col min="1797" max="1798" width="26" style="241" customWidth="1"/>
    <col min="1799" max="1801" width="28.75" style="241" customWidth="1"/>
    <col min="1802" max="1802" width="21" style="241" customWidth="1"/>
    <col min="1803" max="2050" width="9" style="241"/>
    <col min="2051" max="2051" width="22.5" style="241" customWidth="1"/>
    <col min="2052" max="2052" width="27.75" style="241" customWidth="1"/>
    <col min="2053" max="2054" width="26" style="241" customWidth="1"/>
    <col min="2055" max="2057" width="28.75" style="241" customWidth="1"/>
    <col min="2058" max="2058" width="21" style="241" customWidth="1"/>
    <col min="2059" max="2306" width="9" style="241"/>
    <col min="2307" max="2307" width="22.5" style="241" customWidth="1"/>
    <col min="2308" max="2308" width="27.75" style="241" customWidth="1"/>
    <col min="2309" max="2310" width="26" style="241" customWidth="1"/>
    <col min="2311" max="2313" width="28.75" style="241" customWidth="1"/>
    <col min="2314" max="2314" width="21" style="241" customWidth="1"/>
    <col min="2315" max="2562" width="9" style="241"/>
    <col min="2563" max="2563" width="22.5" style="241" customWidth="1"/>
    <col min="2564" max="2564" width="27.75" style="241" customWidth="1"/>
    <col min="2565" max="2566" width="26" style="241" customWidth="1"/>
    <col min="2567" max="2569" width="28.75" style="241" customWidth="1"/>
    <col min="2570" max="2570" width="21" style="241" customWidth="1"/>
    <col min="2571" max="2818" width="9" style="241"/>
    <col min="2819" max="2819" width="22.5" style="241" customWidth="1"/>
    <col min="2820" max="2820" width="27.75" style="241" customWidth="1"/>
    <col min="2821" max="2822" width="26" style="241" customWidth="1"/>
    <col min="2823" max="2825" width="28.75" style="241" customWidth="1"/>
    <col min="2826" max="2826" width="21" style="241" customWidth="1"/>
    <col min="2827" max="3074" width="9" style="241"/>
    <col min="3075" max="3075" width="22.5" style="241" customWidth="1"/>
    <col min="3076" max="3076" width="27.75" style="241" customWidth="1"/>
    <col min="3077" max="3078" width="26" style="241" customWidth="1"/>
    <col min="3079" max="3081" width="28.75" style="241" customWidth="1"/>
    <col min="3082" max="3082" width="21" style="241" customWidth="1"/>
    <col min="3083" max="3330" width="9" style="241"/>
    <col min="3331" max="3331" width="22.5" style="241" customWidth="1"/>
    <col min="3332" max="3332" width="27.75" style="241" customWidth="1"/>
    <col min="3333" max="3334" width="26" style="241" customWidth="1"/>
    <col min="3335" max="3337" width="28.75" style="241" customWidth="1"/>
    <col min="3338" max="3338" width="21" style="241" customWidth="1"/>
    <col min="3339" max="3586" width="9" style="241"/>
    <col min="3587" max="3587" width="22.5" style="241" customWidth="1"/>
    <col min="3588" max="3588" width="27.75" style="241" customWidth="1"/>
    <col min="3589" max="3590" width="26" style="241" customWidth="1"/>
    <col min="3591" max="3593" width="28.75" style="241" customWidth="1"/>
    <col min="3594" max="3594" width="21" style="241" customWidth="1"/>
    <col min="3595" max="3842" width="9" style="241"/>
    <col min="3843" max="3843" width="22.5" style="241" customWidth="1"/>
    <col min="3844" max="3844" width="27.75" style="241" customWidth="1"/>
    <col min="3845" max="3846" width="26" style="241" customWidth="1"/>
    <col min="3847" max="3849" width="28.75" style="241" customWidth="1"/>
    <col min="3850" max="3850" width="21" style="241" customWidth="1"/>
    <col min="3851" max="4098" width="9" style="241"/>
    <col min="4099" max="4099" width="22.5" style="241" customWidth="1"/>
    <col min="4100" max="4100" width="27.75" style="241" customWidth="1"/>
    <col min="4101" max="4102" width="26" style="241" customWidth="1"/>
    <col min="4103" max="4105" width="28.75" style="241" customWidth="1"/>
    <col min="4106" max="4106" width="21" style="241" customWidth="1"/>
    <col min="4107" max="4354" width="9" style="241"/>
    <col min="4355" max="4355" width="22.5" style="241" customWidth="1"/>
    <col min="4356" max="4356" width="27.75" style="241" customWidth="1"/>
    <col min="4357" max="4358" width="26" style="241" customWidth="1"/>
    <col min="4359" max="4361" width="28.75" style="241" customWidth="1"/>
    <col min="4362" max="4362" width="21" style="241" customWidth="1"/>
    <col min="4363" max="4610" width="9" style="241"/>
    <col min="4611" max="4611" width="22.5" style="241" customWidth="1"/>
    <col min="4612" max="4612" width="27.75" style="241" customWidth="1"/>
    <col min="4613" max="4614" width="26" style="241" customWidth="1"/>
    <col min="4615" max="4617" width="28.75" style="241" customWidth="1"/>
    <col min="4618" max="4618" width="21" style="241" customWidth="1"/>
    <col min="4619" max="4866" width="9" style="241"/>
    <col min="4867" max="4867" width="22.5" style="241" customWidth="1"/>
    <col min="4868" max="4868" width="27.75" style="241" customWidth="1"/>
    <col min="4869" max="4870" width="26" style="241" customWidth="1"/>
    <col min="4871" max="4873" width="28.75" style="241" customWidth="1"/>
    <col min="4874" max="4874" width="21" style="241" customWidth="1"/>
    <col min="4875" max="5122" width="9" style="241"/>
    <col min="5123" max="5123" width="22.5" style="241" customWidth="1"/>
    <col min="5124" max="5124" width="27.75" style="241" customWidth="1"/>
    <col min="5125" max="5126" width="26" style="241" customWidth="1"/>
    <col min="5127" max="5129" width="28.75" style="241" customWidth="1"/>
    <col min="5130" max="5130" width="21" style="241" customWidth="1"/>
    <col min="5131" max="5378" width="9" style="241"/>
    <col min="5379" max="5379" width="22.5" style="241" customWidth="1"/>
    <col min="5380" max="5380" width="27.75" style="241" customWidth="1"/>
    <col min="5381" max="5382" width="26" style="241" customWidth="1"/>
    <col min="5383" max="5385" width="28.75" style="241" customWidth="1"/>
    <col min="5386" max="5386" width="21" style="241" customWidth="1"/>
    <col min="5387" max="5634" width="9" style="241"/>
    <col min="5635" max="5635" width="22.5" style="241" customWidth="1"/>
    <col min="5636" max="5636" width="27.75" style="241" customWidth="1"/>
    <col min="5637" max="5638" width="26" style="241" customWidth="1"/>
    <col min="5639" max="5641" width="28.75" style="241" customWidth="1"/>
    <col min="5642" max="5642" width="21" style="241" customWidth="1"/>
    <col min="5643" max="5890" width="9" style="241"/>
    <col min="5891" max="5891" width="22.5" style="241" customWidth="1"/>
    <col min="5892" max="5892" width="27.75" style="241" customWidth="1"/>
    <col min="5893" max="5894" width="26" style="241" customWidth="1"/>
    <col min="5895" max="5897" width="28.75" style="241" customWidth="1"/>
    <col min="5898" max="5898" width="21" style="241" customWidth="1"/>
    <col min="5899" max="6146" width="9" style="241"/>
    <col min="6147" max="6147" width="22.5" style="241" customWidth="1"/>
    <col min="6148" max="6148" width="27.75" style="241" customWidth="1"/>
    <col min="6149" max="6150" width="26" style="241" customWidth="1"/>
    <col min="6151" max="6153" width="28.75" style="241" customWidth="1"/>
    <col min="6154" max="6154" width="21" style="241" customWidth="1"/>
    <col min="6155" max="6402" width="9" style="241"/>
    <col min="6403" max="6403" width="22.5" style="241" customWidth="1"/>
    <col min="6404" max="6404" width="27.75" style="241" customWidth="1"/>
    <col min="6405" max="6406" width="26" style="241" customWidth="1"/>
    <col min="6407" max="6409" width="28.75" style="241" customWidth="1"/>
    <col min="6410" max="6410" width="21" style="241" customWidth="1"/>
    <col min="6411" max="6658" width="9" style="241"/>
    <col min="6659" max="6659" width="22.5" style="241" customWidth="1"/>
    <col min="6660" max="6660" width="27.75" style="241" customWidth="1"/>
    <col min="6661" max="6662" width="26" style="241" customWidth="1"/>
    <col min="6663" max="6665" width="28.75" style="241" customWidth="1"/>
    <col min="6666" max="6666" width="21" style="241" customWidth="1"/>
    <col min="6667" max="6914" width="9" style="241"/>
    <col min="6915" max="6915" width="22.5" style="241" customWidth="1"/>
    <col min="6916" max="6916" width="27.75" style="241" customWidth="1"/>
    <col min="6917" max="6918" width="26" style="241" customWidth="1"/>
    <col min="6919" max="6921" width="28.75" style="241" customWidth="1"/>
    <col min="6922" max="6922" width="21" style="241" customWidth="1"/>
    <col min="6923" max="7170" width="9" style="241"/>
    <col min="7171" max="7171" width="22.5" style="241" customWidth="1"/>
    <col min="7172" max="7172" width="27.75" style="241" customWidth="1"/>
    <col min="7173" max="7174" width="26" style="241" customWidth="1"/>
    <col min="7175" max="7177" width="28.75" style="241" customWidth="1"/>
    <col min="7178" max="7178" width="21" style="241" customWidth="1"/>
    <col min="7179" max="7426" width="9" style="241"/>
    <col min="7427" max="7427" width="22.5" style="241" customWidth="1"/>
    <col min="7428" max="7428" width="27.75" style="241" customWidth="1"/>
    <col min="7429" max="7430" width="26" style="241" customWidth="1"/>
    <col min="7431" max="7433" width="28.75" style="241" customWidth="1"/>
    <col min="7434" max="7434" width="21" style="241" customWidth="1"/>
    <col min="7435" max="7682" width="9" style="241"/>
    <col min="7683" max="7683" width="22.5" style="241" customWidth="1"/>
    <col min="7684" max="7684" width="27.75" style="241" customWidth="1"/>
    <col min="7685" max="7686" width="26" style="241" customWidth="1"/>
    <col min="7687" max="7689" width="28.75" style="241" customWidth="1"/>
    <col min="7690" max="7690" width="21" style="241" customWidth="1"/>
    <col min="7691" max="7938" width="9" style="241"/>
    <col min="7939" max="7939" width="22.5" style="241" customWidth="1"/>
    <col min="7940" max="7940" width="27.75" style="241" customWidth="1"/>
    <col min="7941" max="7942" width="26" style="241" customWidth="1"/>
    <col min="7943" max="7945" width="28.75" style="241" customWidth="1"/>
    <col min="7946" max="7946" width="21" style="241" customWidth="1"/>
    <col min="7947" max="8194" width="9" style="241"/>
    <col min="8195" max="8195" width="22.5" style="241" customWidth="1"/>
    <col min="8196" max="8196" width="27.75" style="241" customWidth="1"/>
    <col min="8197" max="8198" width="26" style="241" customWidth="1"/>
    <col min="8199" max="8201" width="28.75" style="241" customWidth="1"/>
    <col min="8202" max="8202" width="21" style="241" customWidth="1"/>
    <col min="8203" max="8450" width="9" style="241"/>
    <col min="8451" max="8451" width="22.5" style="241" customWidth="1"/>
    <col min="8452" max="8452" width="27.75" style="241" customWidth="1"/>
    <col min="8453" max="8454" width="26" style="241" customWidth="1"/>
    <col min="8455" max="8457" width="28.75" style="241" customWidth="1"/>
    <col min="8458" max="8458" width="21" style="241" customWidth="1"/>
    <col min="8459" max="8706" width="9" style="241"/>
    <col min="8707" max="8707" width="22.5" style="241" customWidth="1"/>
    <col min="8708" max="8708" width="27.75" style="241" customWidth="1"/>
    <col min="8709" max="8710" width="26" style="241" customWidth="1"/>
    <col min="8711" max="8713" width="28.75" style="241" customWidth="1"/>
    <col min="8714" max="8714" width="21" style="241" customWidth="1"/>
    <col min="8715" max="8962" width="9" style="241"/>
    <col min="8963" max="8963" width="22.5" style="241" customWidth="1"/>
    <col min="8964" max="8964" width="27.75" style="241" customWidth="1"/>
    <col min="8965" max="8966" width="26" style="241" customWidth="1"/>
    <col min="8967" max="8969" width="28.75" style="241" customWidth="1"/>
    <col min="8970" max="8970" width="21" style="241" customWidth="1"/>
    <col min="8971" max="9218" width="9" style="241"/>
    <col min="9219" max="9219" width="22.5" style="241" customWidth="1"/>
    <col min="9220" max="9220" width="27.75" style="241" customWidth="1"/>
    <col min="9221" max="9222" width="26" style="241" customWidth="1"/>
    <col min="9223" max="9225" width="28.75" style="241" customWidth="1"/>
    <col min="9226" max="9226" width="21" style="241" customWidth="1"/>
    <col min="9227" max="9474" width="9" style="241"/>
    <col min="9475" max="9475" width="22.5" style="241" customWidth="1"/>
    <col min="9476" max="9476" width="27.75" style="241" customWidth="1"/>
    <col min="9477" max="9478" width="26" style="241" customWidth="1"/>
    <col min="9479" max="9481" width="28.75" style="241" customWidth="1"/>
    <col min="9482" max="9482" width="21" style="241" customWidth="1"/>
    <col min="9483" max="9730" width="9" style="241"/>
    <col min="9731" max="9731" width="22.5" style="241" customWidth="1"/>
    <col min="9732" max="9732" width="27.75" style="241" customWidth="1"/>
    <col min="9733" max="9734" width="26" style="241" customWidth="1"/>
    <col min="9735" max="9737" width="28.75" style="241" customWidth="1"/>
    <col min="9738" max="9738" width="21" style="241" customWidth="1"/>
    <col min="9739" max="9986" width="9" style="241"/>
    <col min="9987" max="9987" width="22.5" style="241" customWidth="1"/>
    <col min="9988" max="9988" width="27.75" style="241" customWidth="1"/>
    <col min="9989" max="9990" width="26" style="241" customWidth="1"/>
    <col min="9991" max="9993" width="28.75" style="241" customWidth="1"/>
    <col min="9994" max="9994" width="21" style="241" customWidth="1"/>
    <col min="9995" max="10242" width="9" style="241"/>
    <col min="10243" max="10243" width="22.5" style="241" customWidth="1"/>
    <col min="10244" max="10244" width="27.75" style="241" customWidth="1"/>
    <col min="10245" max="10246" width="26" style="241" customWidth="1"/>
    <col min="10247" max="10249" width="28.75" style="241" customWidth="1"/>
    <col min="10250" max="10250" width="21" style="241" customWidth="1"/>
    <col min="10251" max="10498" width="9" style="241"/>
    <col min="10499" max="10499" width="22.5" style="241" customWidth="1"/>
    <col min="10500" max="10500" width="27.75" style="241" customWidth="1"/>
    <col min="10501" max="10502" width="26" style="241" customWidth="1"/>
    <col min="10503" max="10505" width="28.75" style="241" customWidth="1"/>
    <col min="10506" max="10506" width="21" style="241" customWidth="1"/>
    <col min="10507" max="10754" width="9" style="241"/>
    <col min="10755" max="10755" width="22.5" style="241" customWidth="1"/>
    <col min="10756" max="10756" width="27.75" style="241" customWidth="1"/>
    <col min="10757" max="10758" width="26" style="241" customWidth="1"/>
    <col min="10759" max="10761" width="28.75" style="241" customWidth="1"/>
    <col min="10762" max="10762" width="21" style="241" customWidth="1"/>
    <col min="10763" max="11010" width="9" style="241"/>
    <col min="11011" max="11011" width="22.5" style="241" customWidth="1"/>
    <col min="11012" max="11012" width="27.75" style="241" customWidth="1"/>
    <col min="11013" max="11014" width="26" style="241" customWidth="1"/>
    <col min="11015" max="11017" width="28.75" style="241" customWidth="1"/>
    <col min="11018" max="11018" width="21" style="241" customWidth="1"/>
    <col min="11019" max="11266" width="9" style="241"/>
    <col min="11267" max="11267" width="22.5" style="241" customWidth="1"/>
    <col min="11268" max="11268" width="27.75" style="241" customWidth="1"/>
    <col min="11269" max="11270" width="26" style="241" customWidth="1"/>
    <col min="11271" max="11273" width="28.75" style="241" customWidth="1"/>
    <col min="11274" max="11274" width="21" style="241" customWidth="1"/>
    <col min="11275" max="11522" width="9" style="241"/>
    <col min="11523" max="11523" width="22.5" style="241" customWidth="1"/>
    <col min="11524" max="11524" width="27.75" style="241" customWidth="1"/>
    <col min="11525" max="11526" width="26" style="241" customWidth="1"/>
    <col min="11527" max="11529" width="28.75" style="241" customWidth="1"/>
    <col min="11530" max="11530" width="21" style="241" customWidth="1"/>
    <col min="11531" max="11778" width="9" style="241"/>
    <col min="11779" max="11779" width="22.5" style="241" customWidth="1"/>
    <col min="11780" max="11780" width="27.75" style="241" customWidth="1"/>
    <col min="11781" max="11782" width="26" style="241" customWidth="1"/>
    <col min="11783" max="11785" width="28.75" style="241" customWidth="1"/>
    <col min="11786" max="11786" width="21" style="241" customWidth="1"/>
    <col min="11787" max="12034" width="9" style="241"/>
    <col min="12035" max="12035" width="22.5" style="241" customWidth="1"/>
    <col min="12036" max="12036" width="27.75" style="241" customWidth="1"/>
    <col min="12037" max="12038" width="26" style="241" customWidth="1"/>
    <col min="12039" max="12041" width="28.75" style="241" customWidth="1"/>
    <col min="12042" max="12042" width="21" style="241" customWidth="1"/>
    <col min="12043" max="12290" width="9" style="241"/>
    <col min="12291" max="12291" width="22.5" style="241" customWidth="1"/>
    <col min="12292" max="12292" width="27.75" style="241" customWidth="1"/>
    <col min="12293" max="12294" width="26" style="241" customWidth="1"/>
    <col min="12295" max="12297" width="28.75" style="241" customWidth="1"/>
    <col min="12298" max="12298" width="21" style="241" customWidth="1"/>
    <col min="12299" max="12546" width="9" style="241"/>
    <col min="12547" max="12547" width="22.5" style="241" customWidth="1"/>
    <col min="12548" max="12548" width="27.75" style="241" customWidth="1"/>
    <col min="12549" max="12550" width="26" style="241" customWidth="1"/>
    <col min="12551" max="12553" width="28.75" style="241" customWidth="1"/>
    <col min="12554" max="12554" width="21" style="241" customWidth="1"/>
    <col min="12555" max="12802" width="9" style="241"/>
    <col min="12803" max="12803" width="22.5" style="241" customWidth="1"/>
    <col min="12804" max="12804" width="27.75" style="241" customWidth="1"/>
    <col min="12805" max="12806" width="26" style="241" customWidth="1"/>
    <col min="12807" max="12809" width="28.75" style="241" customWidth="1"/>
    <col min="12810" max="12810" width="21" style="241" customWidth="1"/>
    <col min="12811" max="13058" width="9" style="241"/>
    <col min="13059" max="13059" width="22.5" style="241" customWidth="1"/>
    <col min="13060" max="13060" width="27.75" style="241" customWidth="1"/>
    <col min="13061" max="13062" width="26" style="241" customWidth="1"/>
    <col min="13063" max="13065" width="28.75" style="241" customWidth="1"/>
    <col min="13066" max="13066" width="21" style="241" customWidth="1"/>
    <col min="13067" max="13314" width="9" style="241"/>
    <col min="13315" max="13315" width="22.5" style="241" customWidth="1"/>
    <col min="13316" max="13316" width="27.75" style="241" customWidth="1"/>
    <col min="13317" max="13318" width="26" style="241" customWidth="1"/>
    <col min="13319" max="13321" width="28.75" style="241" customWidth="1"/>
    <col min="13322" max="13322" width="21" style="241" customWidth="1"/>
    <col min="13323" max="13570" width="9" style="241"/>
    <col min="13571" max="13571" width="22.5" style="241" customWidth="1"/>
    <col min="13572" max="13572" width="27.75" style="241" customWidth="1"/>
    <col min="13573" max="13574" width="26" style="241" customWidth="1"/>
    <col min="13575" max="13577" width="28.75" style="241" customWidth="1"/>
    <col min="13578" max="13578" width="21" style="241" customWidth="1"/>
    <col min="13579" max="13826" width="9" style="241"/>
    <col min="13827" max="13827" width="22.5" style="241" customWidth="1"/>
    <col min="13828" max="13828" width="27.75" style="241" customWidth="1"/>
    <col min="13829" max="13830" width="26" style="241" customWidth="1"/>
    <col min="13831" max="13833" width="28.75" style="241" customWidth="1"/>
    <col min="13834" max="13834" width="21" style="241" customWidth="1"/>
    <col min="13835" max="14082" width="9" style="241"/>
    <col min="14083" max="14083" width="22.5" style="241" customWidth="1"/>
    <col min="14084" max="14084" width="27.75" style="241" customWidth="1"/>
    <col min="14085" max="14086" width="26" style="241" customWidth="1"/>
    <col min="14087" max="14089" width="28.75" style="241" customWidth="1"/>
    <col min="14090" max="14090" width="21" style="241" customWidth="1"/>
    <col min="14091" max="14338" width="9" style="241"/>
    <col min="14339" max="14339" width="22.5" style="241" customWidth="1"/>
    <col min="14340" max="14340" width="27.75" style="241" customWidth="1"/>
    <col min="14341" max="14342" width="26" style="241" customWidth="1"/>
    <col min="14343" max="14345" width="28.75" style="241" customWidth="1"/>
    <col min="14346" max="14346" width="21" style="241" customWidth="1"/>
    <col min="14347" max="14594" width="9" style="241"/>
    <col min="14595" max="14595" width="22.5" style="241" customWidth="1"/>
    <col min="14596" max="14596" width="27.75" style="241" customWidth="1"/>
    <col min="14597" max="14598" width="26" style="241" customWidth="1"/>
    <col min="14599" max="14601" width="28.75" style="241" customWidth="1"/>
    <col min="14602" max="14602" width="21" style="241" customWidth="1"/>
    <col min="14603" max="14850" width="9" style="241"/>
    <col min="14851" max="14851" width="22.5" style="241" customWidth="1"/>
    <col min="14852" max="14852" width="27.75" style="241" customWidth="1"/>
    <col min="14853" max="14854" width="26" style="241" customWidth="1"/>
    <col min="14855" max="14857" width="28.75" style="241" customWidth="1"/>
    <col min="14858" max="14858" width="21" style="241" customWidth="1"/>
    <col min="14859" max="15106" width="9" style="241"/>
    <col min="15107" max="15107" width="22.5" style="241" customWidth="1"/>
    <col min="15108" max="15108" width="27.75" style="241" customWidth="1"/>
    <col min="15109" max="15110" width="26" style="241" customWidth="1"/>
    <col min="15111" max="15113" width="28.75" style="241" customWidth="1"/>
    <col min="15114" max="15114" width="21" style="241" customWidth="1"/>
    <col min="15115" max="15362" width="9" style="241"/>
    <col min="15363" max="15363" width="22.5" style="241" customWidth="1"/>
    <col min="15364" max="15364" width="27.75" style="241" customWidth="1"/>
    <col min="15365" max="15366" width="26" style="241" customWidth="1"/>
    <col min="15367" max="15369" width="28.75" style="241" customWidth="1"/>
    <col min="15370" max="15370" width="21" style="241" customWidth="1"/>
    <col min="15371" max="15618" width="9" style="241"/>
    <col min="15619" max="15619" width="22.5" style="241" customWidth="1"/>
    <col min="15620" max="15620" width="27.75" style="241" customWidth="1"/>
    <col min="15621" max="15622" width="26" style="241" customWidth="1"/>
    <col min="15623" max="15625" width="28.75" style="241" customWidth="1"/>
    <col min="15626" max="15626" width="21" style="241" customWidth="1"/>
    <col min="15627" max="15874" width="9" style="241"/>
    <col min="15875" max="15875" width="22.5" style="241" customWidth="1"/>
    <col min="15876" max="15876" width="27.75" style="241" customWidth="1"/>
    <col min="15877" max="15878" width="26" style="241" customWidth="1"/>
    <col min="15879" max="15881" width="28.75" style="241" customWidth="1"/>
    <col min="15882" max="15882" width="21" style="241" customWidth="1"/>
    <col min="15883" max="16130" width="9" style="241"/>
    <col min="16131" max="16131" width="22.5" style="241" customWidth="1"/>
    <col min="16132" max="16132" width="27.75" style="241" customWidth="1"/>
    <col min="16133" max="16134" width="26" style="241" customWidth="1"/>
    <col min="16135" max="16137" width="28.75" style="241" customWidth="1"/>
    <col min="16138" max="16138" width="21" style="241" customWidth="1"/>
    <col min="16139" max="16384" width="9" style="241"/>
  </cols>
  <sheetData>
    <row r="1" ht="20.25" customHeight="1" spans="1:2">
      <c r="A1" s="242" t="s">
        <v>15</v>
      </c>
      <c r="B1" s="241" t="s">
        <v>15</v>
      </c>
    </row>
    <row r="2" ht="63" customHeight="1" spans="1:10">
      <c r="A2" s="243" t="s">
        <v>16</v>
      </c>
      <c r="B2" s="243"/>
      <c r="C2" s="243"/>
      <c r="D2" s="243"/>
      <c r="E2" s="243"/>
      <c r="F2" s="243"/>
      <c r="G2" s="243"/>
      <c r="H2" s="243"/>
      <c r="I2" s="243"/>
      <c r="J2" s="243"/>
    </row>
    <row r="3" ht="27.75" customHeight="1" spans="1:10">
      <c r="A3" s="244"/>
      <c r="B3" s="245"/>
      <c r="C3" s="245"/>
      <c r="D3" s="245"/>
      <c r="E3" s="245"/>
      <c r="F3" s="245"/>
      <c r="G3" s="245"/>
      <c r="H3" s="246"/>
      <c r="I3" s="246"/>
      <c r="J3" s="253" t="s">
        <v>50</v>
      </c>
    </row>
    <row r="4" ht="33.75" customHeight="1" spans="1:10">
      <c r="A4" s="247" t="s">
        <v>51</v>
      </c>
      <c r="B4" s="247" t="s">
        <v>2652</v>
      </c>
      <c r="C4" s="247" t="s">
        <v>2653</v>
      </c>
      <c r="D4" s="247" t="s">
        <v>2654</v>
      </c>
      <c r="E4" s="247" t="s">
        <v>2655</v>
      </c>
      <c r="F4" s="247" t="s">
        <v>2656</v>
      </c>
      <c r="G4" s="247" t="s">
        <v>2657</v>
      </c>
      <c r="H4" s="247" t="s">
        <v>2658</v>
      </c>
      <c r="I4" s="247" t="s">
        <v>2659</v>
      </c>
      <c r="J4" s="247" t="s">
        <v>2442</v>
      </c>
    </row>
    <row r="5" ht="27.75" customHeight="1" spans="1:10">
      <c r="A5" s="247" t="s">
        <v>2660</v>
      </c>
      <c r="B5" s="247">
        <v>1</v>
      </c>
      <c r="C5" s="247">
        <v>2</v>
      </c>
      <c r="D5" s="247">
        <v>3</v>
      </c>
      <c r="E5" s="247">
        <v>4</v>
      </c>
      <c r="F5" s="247">
        <v>5</v>
      </c>
      <c r="G5" s="247">
        <v>6</v>
      </c>
      <c r="H5" s="247">
        <v>7</v>
      </c>
      <c r="I5" s="247">
        <v>8</v>
      </c>
      <c r="J5" s="247">
        <v>8</v>
      </c>
    </row>
    <row r="6" ht="46.5" customHeight="1" spans="1:10">
      <c r="A6" s="248" t="s">
        <v>61</v>
      </c>
      <c r="B6" s="249">
        <f>SUM(B7:B8)</f>
        <v>353588.36</v>
      </c>
      <c r="C6" s="249">
        <f>SUM(C7:C8)</f>
        <v>385663.91</v>
      </c>
      <c r="D6" s="249">
        <f>SUM(D7:D8)</f>
        <v>438521.4</v>
      </c>
      <c r="E6" s="249">
        <f>SUM(E7:E8)</f>
        <v>476058</v>
      </c>
      <c r="F6" s="249">
        <f>SUM(F7:F8)</f>
        <v>399125.05</v>
      </c>
      <c r="G6" s="249">
        <f>G7+G8</f>
        <v>452186.05</v>
      </c>
      <c r="H6" s="249">
        <f>H7+H8</f>
        <v>478101.91</v>
      </c>
      <c r="I6" s="249" t="s">
        <v>2661</v>
      </c>
      <c r="J6" s="254"/>
    </row>
    <row r="7" ht="46.5" customHeight="1" spans="1:10">
      <c r="A7" s="248" t="s">
        <v>2662</v>
      </c>
      <c r="B7" s="249">
        <v>214646.12</v>
      </c>
      <c r="C7" s="249">
        <v>218380.19</v>
      </c>
      <c r="D7" s="249">
        <v>250669.68</v>
      </c>
      <c r="E7" s="249">
        <v>256244</v>
      </c>
      <c r="F7" s="249">
        <v>225081.86</v>
      </c>
      <c r="G7" s="249">
        <f>F7+7600+24893</f>
        <v>257574.86</v>
      </c>
      <c r="H7" s="249">
        <v>258063.19</v>
      </c>
      <c r="I7" s="255"/>
      <c r="J7" s="254"/>
    </row>
    <row r="8" ht="46.5" customHeight="1" spans="1:10">
      <c r="A8" s="248" t="s">
        <v>2663</v>
      </c>
      <c r="B8" s="249">
        <v>138942.24</v>
      </c>
      <c r="C8" s="249">
        <v>167283.72</v>
      </c>
      <c r="D8" s="249">
        <v>187851.72</v>
      </c>
      <c r="E8" s="249">
        <v>219814</v>
      </c>
      <c r="F8" s="249">
        <v>174043.19</v>
      </c>
      <c r="G8" s="249">
        <f>F8+19564+1004</f>
        <v>194611.19</v>
      </c>
      <c r="H8" s="249">
        <v>220038.72</v>
      </c>
      <c r="I8" s="255"/>
      <c r="J8" s="254"/>
    </row>
    <row r="9" ht="6" customHeight="1"/>
    <row r="10" ht="60.95" customHeight="1" spans="1:9">
      <c r="A10" s="250" t="s">
        <v>2664</v>
      </c>
      <c r="B10" s="251"/>
      <c r="C10" s="251"/>
      <c r="D10" s="251"/>
      <c r="E10" s="251"/>
      <c r="F10" s="251"/>
      <c r="G10" s="251"/>
      <c r="H10" s="252"/>
      <c r="I10" s="252"/>
    </row>
  </sheetData>
  <mergeCells count="2">
    <mergeCell ref="A2:J2"/>
    <mergeCell ref="A10:G10"/>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24</vt:i4>
      </vt:variant>
    </vt:vector>
  </HeadingPairs>
  <TitlesOfParts>
    <vt:vector size="24" baseType="lpstr">
      <vt:lpstr>目录</vt:lpstr>
      <vt:lpstr>2025年一般公共预算收入表</vt:lpstr>
      <vt:lpstr>2025年一般公共预算支出表</vt:lpstr>
      <vt:lpstr>2025年一般公共预算本级支出表</vt:lpstr>
      <vt:lpstr>岑巩县2025年部门一般公共预算基本支出预算表</vt:lpstr>
      <vt:lpstr>岑巩县2025年度“三公经费”公共财政预算拨款支出表</vt:lpstr>
      <vt:lpstr>2025年一般公共预算税收返还和转移支付表</vt:lpstr>
      <vt:lpstr>2025年一般公共预算转移支付补助分地区分项目预算表</vt:lpstr>
      <vt:lpstr>岑巩县地方政府政府债务限额、余额情况表</vt:lpstr>
      <vt:lpstr>2025年政府性基金预算收支表</vt:lpstr>
      <vt:lpstr>2025年政府性基金预算收入表</vt:lpstr>
      <vt:lpstr>2025年政府性基金预算支出表</vt:lpstr>
      <vt:lpstr>2025本级年本级政府性基金预算支出表</vt:lpstr>
      <vt:lpstr>2025年政府性基金预算转移支付表</vt:lpstr>
      <vt:lpstr>2025年全县政府性基金转移支付补助分地区分项目预算表</vt:lpstr>
      <vt:lpstr>2025年国有资本经营预算收支总表</vt:lpstr>
      <vt:lpstr>2025年国有资本经营预算收入表</vt:lpstr>
      <vt:lpstr>2025年国有资本经营预算支出表</vt:lpstr>
      <vt:lpstr>2025年本级国有资本经营预算支出表</vt:lpstr>
      <vt:lpstr>2025年机关事业单位基本养老保险基金收支预算表</vt:lpstr>
      <vt:lpstr>2025年机关事业单位基本养老保险基金收入表</vt:lpstr>
      <vt:lpstr>2025年机关事业单位基本养老保险基金支出表</vt:lpstr>
      <vt:lpstr>2025年债务发行及还本付息预算情况表</vt:lpstr>
      <vt:lpstr>2025年部门预算重点项目绩效目标表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MM</dc:creator>
  <cp:lastModifiedBy>Administrator</cp:lastModifiedBy>
  <dcterms:created xsi:type="dcterms:W3CDTF">2022-12-19T08:03:00Z</dcterms:created>
  <cp:lastPrinted>2022-12-19T08:54:00Z</cp:lastPrinted>
  <dcterms:modified xsi:type="dcterms:W3CDTF">2025-02-11T07:50:13Z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1CA8B648DDE747F6B53B764B4DE90F1F</vt:lpwstr>
  </property>
  <property fmtid="{D5CDD505-2E9C-101B-9397-08002B2CF9AE}" pid="3" name="KSOProductBuildVer">
    <vt:lpwstr>2052-12.1.0.18276</vt:lpwstr>
  </property>
</Properties>
</file>